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795" windowHeight="819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list'!$F$4</definedName>
    <definedName name="MJ">'Krycí list'!$G$4</definedName>
    <definedName name="Mont">Rekapitulace!$H$17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Položky!$A$1:$G$65</definedName>
    <definedName name="_xlnm.Print_Area" localSheetId="1">Rekapitulace!$A$1:$I$23</definedName>
    <definedName name="PocetMJ">'Krycí list'!$G$7</definedName>
    <definedName name="Poznamka">'Krycí list'!$B$37</definedName>
    <definedName name="Projektant">'Krycí list'!$C$7</definedName>
    <definedName name="PSV">Rekapitulace!$F$17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Rekapitulace!$E$22</definedName>
    <definedName name="VRNnazev">Rekapitulace!$A$22</definedName>
    <definedName name="VRNproc">Rekapitulace!$F$22</definedName>
    <definedName name="VRNzakl">Rekapitulace!$G$22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BE64" i="3" l="1"/>
  <c r="BD64" i="3"/>
  <c r="BC64" i="3"/>
  <c r="BB64" i="3"/>
  <c r="G64" i="3"/>
  <c r="BA64" i="3"/>
  <c r="BE63" i="3"/>
  <c r="BD63" i="3"/>
  <c r="BC63" i="3"/>
  <c r="BB63" i="3"/>
  <c r="G63" i="3"/>
  <c r="BA63" i="3" s="1"/>
  <c r="BE62" i="3"/>
  <c r="BD62" i="3"/>
  <c r="BC62" i="3"/>
  <c r="BC65" i="3" s="1"/>
  <c r="G16" i="2" s="1"/>
  <c r="BB62" i="3"/>
  <c r="G62" i="3"/>
  <c r="BA62" i="3"/>
  <c r="BE61" i="3"/>
  <c r="BD61" i="3"/>
  <c r="BC61" i="3"/>
  <c r="BB61" i="3"/>
  <c r="G61" i="3"/>
  <c r="BA61" i="3" s="1"/>
  <c r="BE60" i="3"/>
  <c r="BD60" i="3"/>
  <c r="BC60" i="3"/>
  <c r="BB60" i="3"/>
  <c r="G60" i="3"/>
  <c r="BA60" i="3" s="1"/>
  <c r="BE59" i="3"/>
  <c r="BD59" i="3"/>
  <c r="BD65" i="3" s="1"/>
  <c r="H16" i="2" s="1"/>
  <c r="BC59" i="3"/>
  <c r="BB59" i="3"/>
  <c r="G59" i="3"/>
  <c r="BA59" i="3" s="1"/>
  <c r="B16" i="2"/>
  <c r="A16" i="2"/>
  <c r="C65" i="3"/>
  <c r="BE56" i="3"/>
  <c r="BE57" i="3" s="1"/>
  <c r="I15" i="2" s="1"/>
  <c r="BD56" i="3"/>
  <c r="BD57" i="3" s="1"/>
  <c r="H15" i="2" s="1"/>
  <c r="BC56" i="3"/>
  <c r="BB56" i="3"/>
  <c r="BB57" i="3" s="1"/>
  <c r="F15" i="2" s="1"/>
  <c r="G56" i="3"/>
  <c r="BA56" i="3" s="1"/>
  <c r="BA57" i="3" s="1"/>
  <c r="E15" i="2" s="1"/>
  <c r="B15" i="2"/>
  <c r="A15" i="2"/>
  <c r="BC57" i="3"/>
  <c r="G15" i="2" s="1"/>
  <c r="C57" i="3"/>
  <c r="BE53" i="3"/>
  <c r="BD53" i="3"/>
  <c r="BD54" i="3" s="1"/>
  <c r="H14" i="2" s="1"/>
  <c r="BC53" i="3"/>
  <c r="BA53" i="3"/>
  <c r="G53" i="3"/>
  <c r="G54" i="3" s="1"/>
  <c r="BB53" i="3"/>
  <c r="BE52" i="3"/>
  <c r="BD52" i="3"/>
  <c r="BC52" i="3"/>
  <c r="BC54" i="3" s="1"/>
  <c r="G14" i="2" s="1"/>
  <c r="BA52" i="3"/>
  <c r="BA54" i="3" s="1"/>
  <c r="E14" i="2" s="1"/>
  <c r="G52" i="3"/>
  <c r="B14" i="2"/>
  <c r="A14" i="2"/>
  <c r="C54" i="3"/>
  <c r="BE49" i="3"/>
  <c r="BD49" i="3"/>
  <c r="BC49" i="3"/>
  <c r="BA49" i="3"/>
  <c r="G49" i="3"/>
  <c r="BB49" i="3"/>
  <c r="BE48" i="3"/>
  <c r="BD48" i="3"/>
  <c r="BC48" i="3"/>
  <c r="BA48" i="3"/>
  <c r="G48" i="3"/>
  <c r="BB48" i="3"/>
  <c r="BE47" i="3"/>
  <c r="BD47" i="3"/>
  <c r="BC47" i="3"/>
  <c r="BA47" i="3"/>
  <c r="G47" i="3"/>
  <c r="BB47" i="3"/>
  <c r="BE46" i="3"/>
  <c r="BD46" i="3"/>
  <c r="BC46" i="3"/>
  <c r="BA46" i="3"/>
  <c r="G46" i="3"/>
  <c r="BB46" i="3"/>
  <c r="BB50" i="3" s="1"/>
  <c r="F13" i="2" s="1"/>
  <c r="BE45" i="3"/>
  <c r="BD45" i="3"/>
  <c r="BC45" i="3"/>
  <c r="BC50" i="3" s="1"/>
  <c r="G13" i="2" s="1"/>
  <c r="BA45" i="3"/>
  <c r="G45" i="3"/>
  <c r="BB45" i="3"/>
  <c r="BE44" i="3"/>
  <c r="BE50" i="3" s="1"/>
  <c r="I13" i="2" s="1"/>
  <c r="BD44" i="3"/>
  <c r="BD50" i="3" s="1"/>
  <c r="H13" i="2" s="1"/>
  <c r="BC44" i="3"/>
  <c r="BA44" i="3"/>
  <c r="G44" i="3"/>
  <c r="B13" i="2"/>
  <c r="A13" i="2"/>
  <c r="C50" i="3"/>
  <c r="BE41" i="3"/>
  <c r="BD41" i="3"/>
  <c r="BC41" i="3"/>
  <c r="BA41" i="3"/>
  <c r="BA42" i="3" s="1"/>
  <c r="E12" i="2" s="1"/>
  <c r="G41" i="3"/>
  <c r="BB41" i="3" s="1"/>
  <c r="BE40" i="3"/>
  <c r="BD40" i="3"/>
  <c r="BD42" i="3" s="1"/>
  <c r="H12" i="2" s="1"/>
  <c r="BC40" i="3"/>
  <c r="BC42" i="3" s="1"/>
  <c r="G12" i="2" s="1"/>
  <c r="BA40" i="3"/>
  <c r="G40" i="3"/>
  <c r="BB40" i="3"/>
  <c r="BE39" i="3"/>
  <c r="BE42" i="3" s="1"/>
  <c r="I12" i="2" s="1"/>
  <c r="BD39" i="3"/>
  <c r="BC39" i="3"/>
  <c r="BA39" i="3"/>
  <c r="G39" i="3"/>
  <c r="B12" i="2"/>
  <c r="A12" i="2"/>
  <c r="C42" i="3"/>
  <c r="BE36" i="3"/>
  <c r="BD36" i="3"/>
  <c r="BC36" i="3"/>
  <c r="BA36" i="3"/>
  <c r="G36" i="3"/>
  <c r="BB36" i="3" s="1"/>
  <c r="BE35" i="3"/>
  <c r="BD35" i="3"/>
  <c r="BC35" i="3"/>
  <c r="BA35" i="3"/>
  <c r="G35" i="3"/>
  <c r="BB35" i="3"/>
  <c r="BE34" i="3"/>
  <c r="BD34" i="3"/>
  <c r="BC34" i="3"/>
  <c r="BA34" i="3"/>
  <c r="G34" i="3"/>
  <c r="BB34" i="3" s="1"/>
  <c r="BE33" i="3"/>
  <c r="BD33" i="3"/>
  <c r="BC33" i="3"/>
  <c r="BA33" i="3"/>
  <c r="G33" i="3"/>
  <c r="BB33" i="3"/>
  <c r="BE32" i="3"/>
  <c r="BD32" i="3"/>
  <c r="BC32" i="3"/>
  <c r="BA32" i="3"/>
  <c r="G32" i="3"/>
  <c r="BB32" i="3" s="1"/>
  <c r="BE31" i="3"/>
  <c r="BD31" i="3"/>
  <c r="BC31" i="3"/>
  <c r="BA31" i="3"/>
  <c r="G31" i="3"/>
  <c r="BB31" i="3"/>
  <c r="BE30" i="3"/>
  <c r="BD30" i="3"/>
  <c r="BC30" i="3"/>
  <c r="BA30" i="3"/>
  <c r="G30" i="3"/>
  <c r="BB30" i="3"/>
  <c r="BE29" i="3"/>
  <c r="BD29" i="3"/>
  <c r="BD37" i="3" s="1"/>
  <c r="H11" i="2" s="1"/>
  <c r="BC29" i="3"/>
  <c r="BA29" i="3"/>
  <c r="G29" i="3"/>
  <c r="BB29" i="3"/>
  <c r="BE28" i="3"/>
  <c r="BD28" i="3"/>
  <c r="BC28" i="3"/>
  <c r="BA28" i="3"/>
  <c r="G28" i="3"/>
  <c r="G37" i="3" s="1"/>
  <c r="B11" i="2"/>
  <c r="A11" i="2"/>
  <c r="BE37" i="3"/>
  <c r="I11" i="2" s="1"/>
  <c r="C37" i="3"/>
  <c r="BE25" i="3"/>
  <c r="BE26" i="3" s="1"/>
  <c r="I10" i="2" s="1"/>
  <c r="BD25" i="3"/>
  <c r="BC25" i="3"/>
  <c r="BA25" i="3"/>
  <c r="G25" i="3"/>
  <c r="BB25" i="3" s="1"/>
  <c r="BE24" i="3"/>
  <c r="BD24" i="3"/>
  <c r="BC24" i="3"/>
  <c r="BA24" i="3"/>
  <c r="G24" i="3"/>
  <c r="BB24" i="3" s="1"/>
  <c r="BE23" i="3"/>
  <c r="BD23" i="3"/>
  <c r="BD26" i="3" s="1"/>
  <c r="H10" i="2" s="1"/>
  <c r="BC23" i="3"/>
  <c r="BA23" i="3"/>
  <c r="G23" i="3"/>
  <c r="G26" i="3" s="1"/>
  <c r="B10" i="2"/>
  <c r="A10" i="2"/>
  <c r="BA26" i="3"/>
  <c r="E10" i="2" s="1"/>
  <c r="C26" i="3"/>
  <c r="BE20" i="3"/>
  <c r="BD20" i="3"/>
  <c r="BC20" i="3"/>
  <c r="BA20" i="3"/>
  <c r="G20" i="3"/>
  <c r="BB20" i="3"/>
  <c r="BE19" i="3"/>
  <c r="BD19" i="3"/>
  <c r="BC19" i="3"/>
  <c r="BA19" i="3"/>
  <c r="G19" i="3"/>
  <c r="BB19" i="3" s="1"/>
  <c r="BE18" i="3"/>
  <c r="BD18" i="3"/>
  <c r="BC18" i="3"/>
  <c r="BA18" i="3"/>
  <c r="G18" i="3"/>
  <c r="BB18" i="3"/>
  <c r="BE17" i="3"/>
  <c r="BD17" i="3"/>
  <c r="BC17" i="3"/>
  <c r="BA17" i="3"/>
  <c r="G17" i="3"/>
  <c r="BB17" i="3" s="1"/>
  <c r="B9" i="2"/>
  <c r="A9" i="2"/>
  <c r="BE21" i="3"/>
  <c r="I9" i="2" s="1"/>
  <c r="C21" i="3"/>
  <c r="BE14" i="3"/>
  <c r="BD14" i="3"/>
  <c r="BD15" i="3" s="1"/>
  <c r="H8" i="2" s="1"/>
  <c r="BC14" i="3"/>
  <c r="BA14" i="3"/>
  <c r="G14" i="3"/>
  <c r="BB14" i="3"/>
  <c r="BB15" i="3" s="1"/>
  <c r="F8" i="2" s="1"/>
  <c r="BE13" i="3"/>
  <c r="BE15" i="3" s="1"/>
  <c r="I8" i="2" s="1"/>
  <c r="BD13" i="3"/>
  <c r="BC13" i="3"/>
  <c r="BA13" i="3"/>
  <c r="BA15" i="3" s="1"/>
  <c r="E8" i="2" s="1"/>
  <c r="G13" i="3"/>
  <c r="G15" i="3" s="1"/>
  <c r="B8" i="2"/>
  <c r="A8" i="2"/>
  <c r="BC15" i="3"/>
  <c r="G8" i="2" s="1"/>
  <c r="C15" i="3"/>
  <c r="BE10" i="3"/>
  <c r="BD10" i="3"/>
  <c r="BC10" i="3"/>
  <c r="BB10" i="3"/>
  <c r="G10" i="3"/>
  <c r="BA10" i="3" s="1"/>
  <c r="BE9" i="3"/>
  <c r="BD9" i="3"/>
  <c r="BD11" i="3" s="1"/>
  <c r="H7" i="2" s="1"/>
  <c r="BC9" i="3"/>
  <c r="BC11" i="3" s="1"/>
  <c r="G7" i="2" s="1"/>
  <c r="BB9" i="3"/>
  <c r="G9" i="3"/>
  <c r="BA9" i="3"/>
  <c r="BE8" i="3"/>
  <c r="BD8" i="3"/>
  <c r="BC8" i="3"/>
  <c r="BB8" i="3"/>
  <c r="BB11" i="3" s="1"/>
  <c r="F7" i="2" s="1"/>
  <c r="G8" i="3"/>
  <c r="BA8" i="3" s="1"/>
  <c r="B7" i="2"/>
  <c r="A7" i="2"/>
  <c r="BE11" i="3"/>
  <c r="I7" i="2" s="1"/>
  <c r="C11" i="3"/>
  <c r="C4" i="3"/>
  <c r="F3" i="3"/>
  <c r="C3" i="3"/>
  <c r="H23" i="2"/>
  <c r="G22" i="2"/>
  <c r="I22" i="2" s="1"/>
  <c r="C2" i="2"/>
  <c r="C1" i="2"/>
  <c r="F33" i="1"/>
  <c r="F31" i="1"/>
  <c r="G22" i="1"/>
  <c r="G21" i="1"/>
  <c r="G8" i="1"/>
  <c r="BB13" i="3"/>
  <c r="BB28" i="3"/>
  <c r="BB39" i="3"/>
  <c r="BB44" i="3"/>
  <c r="BB52" i="3"/>
  <c r="G11" i="3"/>
  <c r="G57" i="3"/>
  <c r="BB37" i="3" l="1"/>
  <c r="F11" i="2" s="1"/>
  <c r="BA11" i="3"/>
  <c r="E7" i="2" s="1"/>
  <c r="BA37" i="3"/>
  <c r="E11" i="2" s="1"/>
  <c r="BB54" i="3"/>
  <c r="F14" i="2" s="1"/>
  <c r="BC21" i="3"/>
  <c r="G9" i="2" s="1"/>
  <c r="BC26" i="3"/>
  <c r="G10" i="2" s="1"/>
  <c r="G17" i="2" s="1"/>
  <c r="C14" i="1" s="1"/>
  <c r="BA50" i="3"/>
  <c r="E13" i="2" s="1"/>
  <c r="BB65" i="3"/>
  <c r="F16" i="2" s="1"/>
  <c r="BB21" i="3"/>
  <c r="F9" i="2" s="1"/>
  <c r="BB23" i="3"/>
  <c r="BB26" i="3" s="1"/>
  <c r="F10" i="2" s="1"/>
  <c r="F17" i="2" s="1"/>
  <c r="C17" i="1" s="1"/>
  <c r="F34" i="1"/>
  <c r="G21" i="3"/>
  <c r="BB42" i="3"/>
  <c r="F12" i="2" s="1"/>
  <c r="BE54" i="3"/>
  <c r="I14" i="2" s="1"/>
  <c r="BD21" i="3"/>
  <c r="H9" i="2" s="1"/>
  <c r="H17" i="2" s="1"/>
  <c r="C15" i="1" s="1"/>
  <c r="BA21" i="3"/>
  <c r="E9" i="2" s="1"/>
  <c r="BC37" i="3"/>
  <c r="G11" i="2" s="1"/>
  <c r="G50" i="3"/>
  <c r="BE65" i="3"/>
  <c r="I16" i="2" s="1"/>
  <c r="I17" i="2"/>
  <c r="C20" i="1" s="1"/>
  <c r="E17" i="2"/>
  <c r="C16" i="1" s="1"/>
  <c r="BA65" i="3"/>
  <c r="E16" i="2" s="1"/>
  <c r="G42" i="3"/>
  <c r="G65" i="3"/>
  <c r="C18" i="1" l="1"/>
  <c r="C21" i="1" s="1"/>
  <c r="C22" i="1" s="1"/>
</calcChain>
</file>

<file path=xl/sharedStrings.xml><?xml version="1.0" encoding="utf-8"?>
<sst xmlns="http://schemas.openxmlformats.org/spreadsheetml/2006/main" count="250" uniqueCount="174">
  <si>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</si>
  <si>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</si>
  <si>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</si>
  <si>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</si>
  <si>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</si>
  <si>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</si>
  <si>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</si>
  <si>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</si>
  <si>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</si>
  <si>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</si>
  <si>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</si>
  <si>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</si>
  <si>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</si>
  <si>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</si>
  <si>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</si>
  <si>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</si>
  <si>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</si>
  <si>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</si>
  <si>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</si>
  <si>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</si>
  <si>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</si>
  <si>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</si>
  <si>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</si>
  <si>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</si>
  <si>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</si>
  <si>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</si>
  <si>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</si>
  <si>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</si>
  <si>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</si>
  <si>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</si>
  <si>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</si>
  <si>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</si>
  <si>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</si>
  <si>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</si>
  <si>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</si>
  <si>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</si>
  <si>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</si>
  <si>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</si>
  <si>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</si>
  <si>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</si>
  <si>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</si>
  <si>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</si>
  <si>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</si>
  <si>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</si>
  <si>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</si>
  <si>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</si>
  <si>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</si>
  <si>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</si>
  <si>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</si>
  <si>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</si>
  <si>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</si>
  <si>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</si>
  <si>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</si>
  <si>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</si>
  <si>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</si>
  <si>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</si>
  <si>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</si>
  <si>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</si>
  <si>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</si>
  <si>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</si>
  <si>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</si>
  <si>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</si>
  <si>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</si>
  <si>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</si>
  <si>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</si>
  <si>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</si>
  <si>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</si>
  <si>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</si>
  <si>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BD čp.82/4, ul. Bartolomějská, O - Nová Ves</t>
  </si>
  <si>
    <t>Snížení energetické náročnosti BD - Vytápění</t>
  </si>
  <si>
    <t>3</t>
  </si>
  <si>
    <t>Svislé a kompletní konstrukce</t>
  </si>
  <si>
    <t>340 10-0011.R1</t>
  </si>
  <si>
    <t>Vybourání otvoru plochy do 1 m2 včetně odvozu a likvidace</t>
  </si>
  <si>
    <t>m2</t>
  </si>
  <si>
    <t>340 10-0011.R2</t>
  </si>
  <si>
    <t>Zazdívka otvoru do 1 m2 včetně přesunu hmot</t>
  </si>
  <si>
    <t>340 10-0011.R3</t>
  </si>
  <si>
    <t xml:space="preserve">Oprava omítky a malby </t>
  </si>
  <si>
    <t>713</t>
  </si>
  <si>
    <t>Izolace tepelné</t>
  </si>
  <si>
    <t>713 41-1111.R00</t>
  </si>
  <si>
    <t>D+M Izolace tepelná potrubí rohožemi a drátem jednovrstvá</t>
  </si>
  <si>
    <t>998 71-3101.R00</t>
  </si>
  <si>
    <t xml:space="preserve">Přesun hmot pro izolace tepelné, výšky do 6 m </t>
  </si>
  <si>
    <t>t</t>
  </si>
  <si>
    <t>721</t>
  </si>
  <si>
    <t>Vnitřní kanalizace</t>
  </si>
  <si>
    <t>721 20-0001.RA0</t>
  </si>
  <si>
    <t xml:space="preserve">Kanalizace vnitřní připojovací, PP, D 50x1,8 mm </t>
  </si>
  <si>
    <t>m</t>
  </si>
  <si>
    <t>721 17-0902.R</t>
  </si>
  <si>
    <t xml:space="preserve">Oprava potrubí PVC odpadní, vsazení odbočky DN 40 </t>
  </si>
  <si>
    <t>kus</t>
  </si>
  <si>
    <t>721174020.R</t>
  </si>
  <si>
    <t xml:space="preserve">Napojení na stávající svislou kanalizaci </t>
  </si>
  <si>
    <t>998 72-1101.R00</t>
  </si>
  <si>
    <t xml:space="preserve">Přesun hmot pro vnitřní kanalizaci, výšky do 6 m </t>
  </si>
  <si>
    <t>723</t>
  </si>
  <si>
    <t>Vnitřní plynovod</t>
  </si>
  <si>
    <t>723 11-0203.R00</t>
  </si>
  <si>
    <t xml:space="preserve">Potrubí ocel. závitové černé šroubované DN 20 </t>
  </si>
  <si>
    <t>723 21-5152.R00</t>
  </si>
  <si>
    <t>Kohout kulový uzav. přímý DN 20 do přírub s vnitřním závitem a páčkou - žlutý plyn</t>
  </si>
  <si>
    <t>998 72-3101.R00</t>
  </si>
  <si>
    <t xml:space="preserve">Přesun hmot pro vnitřní plynovod, výšky do 6 m </t>
  </si>
  <si>
    <t>731</t>
  </si>
  <si>
    <t>Kotelny</t>
  </si>
  <si>
    <t>731 24-9211.R00</t>
  </si>
  <si>
    <t>Montáž rychlovyhřívacích agregátů bez TUV na plynná paliva</t>
  </si>
  <si>
    <t>soubor</t>
  </si>
  <si>
    <t>731 24 - R1</t>
  </si>
  <si>
    <t>Kotel kondenzační nástěnný  výkon 35kW dodávka</t>
  </si>
  <si>
    <t>731 24 - R2</t>
  </si>
  <si>
    <t>D+M Odkouření DN 80/125 základní sada pro větranou šachtu</t>
  </si>
  <si>
    <t>731 24 - R3</t>
  </si>
  <si>
    <t xml:space="preserve">D+M trubka DN 80 - dl.0,5m </t>
  </si>
  <si>
    <t>731 24 - R4</t>
  </si>
  <si>
    <t xml:space="preserve">D+M trubka DN 80 - dl.2,0m </t>
  </si>
  <si>
    <t>731 24 - R5</t>
  </si>
  <si>
    <t xml:space="preserve">D+M trubka DN 80/125 - dl.0,5m </t>
  </si>
  <si>
    <t>731 24 - R6</t>
  </si>
  <si>
    <t>Regulace programovatelná na kotel enviromentální</t>
  </si>
  <si>
    <t>731 24 - R7</t>
  </si>
  <si>
    <t xml:space="preserve">Kabeláž k regulaci </t>
  </si>
  <si>
    <t>998 73-1101.R00</t>
  </si>
  <si>
    <t xml:space="preserve">Přesun hmot pro kotelny, výšky do 6 m </t>
  </si>
  <si>
    <t>733</t>
  </si>
  <si>
    <t>Rozvod potrubí</t>
  </si>
  <si>
    <t>733 11-1116.R00</t>
  </si>
  <si>
    <t xml:space="preserve">Potrubí závit. bezešvé běžné v kotelnách DN 32 </t>
  </si>
  <si>
    <t>733 19-0107.R00</t>
  </si>
  <si>
    <t xml:space="preserve">Tlaková zkouška potrubí  DN 40 </t>
  </si>
  <si>
    <t>998 73-3101.R00</t>
  </si>
  <si>
    <t xml:space="preserve">Přesun hmot pro rozvody potrubí, výšky do 6 m </t>
  </si>
  <si>
    <t>735</t>
  </si>
  <si>
    <t>Otopná tělesa</t>
  </si>
  <si>
    <t>735 00-0912.R00</t>
  </si>
  <si>
    <t xml:space="preserve">Oprava-vyregulování ventilů s termost.ovládáním </t>
  </si>
  <si>
    <t>735 15-8220.R00</t>
  </si>
  <si>
    <t xml:space="preserve">Tlakové zkoušky panelových těles 2řadých </t>
  </si>
  <si>
    <t>735 15-9210.R00</t>
  </si>
  <si>
    <t xml:space="preserve">Montáž panelových těles 2řadých do délky 1140 mm </t>
  </si>
  <si>
    <t>484-57357.A</t>
  </si>
  <si>
    <t xml:space="preserve">Těleso otopné deskové - v. 500 dl. 600 </t>
  </si>
  <si>
    <t>484-57358.A</t>
  </si>
  <si>
    <t xml:space="preserve">Těleso otopné deskové - v. 500 dl. 700 </t>
  </si>
  <si>
    <t>998 73-5101.R00</t>
  </si>
  <si>
    <t xml:space="preserve">Přesun hmot pro otopná tělesa, výšky do 6 m </t>
  </si>
  <si>
    <t>783</t>
  </si>
  <si>
    <t>Nátěry</t>
  </si>
  <si>
    <t>783 22-0010.RAA</t>
  </si>
  <si>
    <t>Nátěr potrubí do DN 50 syntetický základní</t>
  </si>
  <si>
    <t>783 22-0010.RAC</t>
  </si>
  <si>
    <t>Nátěr potrubí do DN 50 syntetický dvojnásobný krycí s 1x emailováním</t>
  </si>
  <si>
    <t>738</t>
  </si>
  <si>
    <t>Strojovny</t>
  </si>
  <si>
    <t>738 11-9415.R00</t>
  </si>
  <si>
    <t xml:space="preserve">Nádoba expanzní bílá 35l </t>
  </si>
  <si>
    <t>990</t>
  </si>
  <si>
    <t>Hodinové zúčtovací sazby</t>
  </si>
  <si>
    <t>111</t>
  </si>
  <si>
    <t xml:space="preserve">Topná zkouška </t>
  </si>
  <si>
    <t>hod</t>
  </si>
  <si>
    <t>112</t>
  </si>
  <si>
    <t xml:space="preserve">Zprovoznění kotelny </t>
  </si>
  <si>
    <t>113</t>
  </si>
  <si>
    <t xml:space="preserve">MTZ a oživení regulace </t>
  </si>
  <si>
    <t>114</t>
  </si>
  <si>
    <t xml:space="preserve">Výchozí revize </t>
  </si>
  <si>
    <t>115</t>
  </si>
  <si>
    <t xml:space="preserve">Demontážní práce </t>
  </si>
  <si>
    <t>116</t>
  </si>
  <si>
    <t xml:space="preserve">Montáž odkouření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</si>
</sst>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3" xfId="0" applyFill="1" applyBorder="1"/>
    <xf numFmtId="0" fontId="11" fillId="0" borderId="54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3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5" xfId="0" applyNumberFormat="1" applyFont="1" applyFill="1" applyBorder="1" applyAlignment="1">
      <alignment horizontal="right"/>
    </xf>
    <xf numFmtId="3" fontId="7" fillId="0" borderId="56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7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5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5" xfId="1" applyFont="1" applyFill="1" applyBorder="1" applyAlignment="1">
      <alignment horizontal="center"/>
    </xf>
    <xf numFmtId="0" fontId="5" fillId="0" borderId="58" xfId="1" applyFont="1" applyFill="1" applyBorder="1" applyAlignment="1">
      <alignment horizontal="center"/>
    </xf>
    <xf numFmtId="49" fontId="5" fillId="0" borderId="58" xfId="1" applyNumberFormat="1" applyFont="1" applyFill="1" applyBorder="1" applyAlignment="1">
      <alignment horizontal="left"/>
    </xf>
    <xf numFmtId="0" fontId="5" fillId="0" borderId="58" xfId="1" applyFont="1" applyFill="1" applyBorder="1"/>
    <xf numFmtId="0" fontId="9" fillId="0" borderId="58" xfId="1" applyFill="1" applyBorder="1" applyAlignment="1">
      <alignment horizontal="center"/>
    </xf>
    <xf numFmtId="0" fontId="9" fillId="0" borderId="58" xfId="1" applyNumberFormat="1" applyFill="1" applyBorder="1" applyAlignment="1">
      <alignment horizontal="right"/>
    </xf>
    <xf numFmtId="0" fontId="9" fillId="0" borderId="58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8" xfId="1" applyFont="1" applyFill="1" applyBorder="1" applyAlignment="1">
      <alignment horizontal="center"/>
    </xf>
    <xf numFmtId="49" fontId="8" fillId="0" borderId="58" xfId="1" applyNumberFormat="1" applyFont="1" applyFill="1" applyBorder="1" applyAlignment="1">
      <alignment horizontal="left"/>
    </xf>
    <xf numFmtId="0" fontId="8" fillId="0" borderId="58" xfId="1" applyFont="1" applyFill="1" applyBorder="1" applyAlignment="1">
      <alignment wrapText="1"/>
    </xf>
    <xf numFmtId="49" fontId="17" fillId="0" borderId="58" xfId="1" applyNumberFormat="1" applyFont="1" applyFill="1" applyBorder="1" applyAlignment="1">
      <alignment horizontal="center" shrinkToFit="1"/>
    </xf>
    <xf numFmtId="4" fontId="17" fillId="0" borderId="58" xfId="1" applyNumberFormat="1" applyFont="1" applyFill="1" applyBorder="1" applyAlignment="1">
      <alignment horizontal="right"/>
    </xf>
    <xf numFmtId="4" fontId="17" fillId="0" borderId="58" xfId="1" applyNumberFormat="1" applyFont="1" applyFill="1" applyBorder="1"/>
    <xf numFmtId="0" fontId="9" fillId="0" borderId="59" xfId="1" applyFill="1" applyBorder="1" applyAlignment="1">
      <alignment horizontal="center"/>
    </xf>
    <xf numFmtId="49" fontId="3" fillId="0" borderId="59" xfId="1" applyNumberFormat="1" applyFont="1" applyFill="1" applyBorder="1" applyAlignment="1">
      <alignment horizontal="left"/>
    </xf>
    <xf numFmtId="0" fontId="3" fillId="0" borderId="59" xfId="1" applyFont="1" applyFill="1" applyBorder="1"/>
    <xf numFmtId="4" fontId="9" fillId="0" borderId="59" xfId="1" applyNumberFormat="1" applyFill="1" applyBorder="1" applyAlignment="1">
      <alignment horizontal="right"/>
    </xf>
    <xf numFmtId="4" fontId="5" fillId="0" borderId="59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8" xfId="0" applyNumberFormat="1" applyFont="1" applyFill="1" applyBorder="1"/>
    <xf numFmtId="3" fontId="7" fillId="0" borderId="60" xfId="0" applyNumberFormat="1" applyFont="1" applyFill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7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69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68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75"/>
      <c r="D7" s="176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75"/>
      <c r="D8" s="176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77" t="s">
        <v>4</v>
      </c>
      <c r="F11" s="178"/>
      <c r="G11" s="179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0"/>
      <c r="C37" s="180"/>
      <c r="D37" s="180"/>
      <c r="E37" s="180"/>
      <c r="F37" s="180"/>
      <c r="G37" s="180"/>
      <c r="H37" t="s">
        <v>4</v>
      </c>
    </row>
    <row r="38" spans="1:8" ht="12.75" customHeight="1" x14ac:dyDescent="0.2">
      <c r="A38" s="68"/>
      <c r="B38" s="180"/>
      <c r="C38" s="180"/>
      <c r="D38" s="180"/>
      <c r="E38" s="180"/>
      <c r="F38" s="180"/>
      <c r="G38" s="180"/>
      <c r="H38" t="s">
        <v>4</v>
      </c>
    </row>
    <row r="39" spans="1:8" x14ac:dyDescent="0.2">
      <c r="A39" s="68"/>
      <c r="B39" s="180"/>
      <c r="C39" s="180"/>
      <c r="D39" s="180"/>
      <c r="E39" s="180"/>
      <c r="F39" s="180"/>
      <c r="G39" s="180"/>
      <c r="H39" t="s">
        <v>4</v>
      </c>
    </row>
    <row r="40" spans="1:8" x14ac:dyDescent="0.2">
      <c r="A40" s="68"/>
      <c r="B40" s="180"/>
      <c r="C40" s="180"/>
      <c r="D40" s="180"/>
      <c r="E40" s="180"/>
      <c r="F40" s="180"/>
      <c r="G40" s="180"/>
      <c r="H40" t="s">
        <v>4</v>
      </c>
    </row>
    <row r="41" spans="1:8" x14ac:dyDescent="0.2">
      <c r="A41" s="68"/>
      <c r="B41" s="180"/>
      <c r="C41" s="180"/>
      <c r="D41" s="180"/>
      <c r="E41" s="180"/>
      <c r="F41" s="180"/>
      <c r="G41" s="180"/>
      <c r="H41" t="s">
        <v>4</v>
      </c>
    </row>
    <row r="42" spans="1:8" x14ac:dyDescent="0.2">
      <c r="A42" s="68"/>
      <c r="B42" s="180"/>
      <c r="C42" s="180"/>
      <c r="D42" s="180"/>
      <c r="E42" s="180"/>
      <c r="F42" s="180"/>
      <c r="G42" s="180"/>
      <c r="H42" t="s">
        <v>4</v>
      </c>
    </row>
    <row r="43" spans="1:8" x14ac:dyDescent="0.2">
      <c r="A43" s="68"/>
      <c r="B43" s="180"/>
      <c r="C43" s="180"/>
      <c r="D43" s="180"/>
      <c r="E43" s="180"/>
      <c r="F43" s="180"/>
      <c r="G43" s="180"/>
      <c r="H43" t="s">
        <v>4</v>
      </c>
    </row>
    <row r="44" spans="1:8" x14ac:dyDescent="0.2">
      <c r="A44" s="68"/>
      <c r="B44" s="180"/>
      <c r="C44" s="180"/>
      <c r="D44" s="180"/>
      <c r="E44" s="180"/>
      <c r="F44" s="180"/>
      <c r="G44" s="180"/>
      <c r="H44" t="s">
        <v>4</v>
      </c>
    </row>
    <row r="45" spans="1:8" ht="3" customHeight="1" x14ac:dyDescent="0.2">
      <c r="A45" s="68"/>
      <c r="B45" s="180"/>
      <c r="C45" s="180"/>
      <c r="D45" s="180"/>
      <c r="E45" s="180"/>
      <c r="F45" s="180"/>
      <c r="G45" s="180"/>
      <c r="H45" t="s">
        <v>4</v>
      </c>
    </row>
    <row r="46" spans="1:8" x14ac:dyDescent="0.2">
      <c r="B46" s="181"/>
      <c r="C46" s="181"/>
      <c r="D46" s="181"/>
      <c r="E46" s="181"/>
      <c r="F46" s="181"/>
      <c r="G46" s="181"/>
    </row>
    <row r="47" spans="1:8" x14ac:dyDescent="0.2">
      <c r="B47" s="181"/>
      <c r="C47" s="181"/>
      <c r="D47" s="181"/>
      <c r="E47" s="181"/>
      <c r="F47" s="181"/>
      <c r="G47" s="181"/>
    </row>
    <row r="48" spans="1:8" x14ac:dyDescent="0.2">
      <c r="B48" s="181"/>
      <c r="C48" s="181"/>
      <c r="D48" s="181"/>
      <c r="E48" s="181"/>
      <c r="F48" s="181"/>
      <c r="G48" s="181"/>
    </row>
    <row r="49" spans="2:7" x14ac:dyDescent="0.2">
      <c r="B49" s="181"/>
      <c r="C49" s="181"/>
      <c r="D49" s="181"/>
      <c r="E49" s="181"/>
      <c r="F49" s="181"/>
      <c r="G49" s="181"/>
    </row>
    <row r="50" spans="2:7" x14ac:dyDescent="0.2">
      <c r="B50" s="181"/>
      <c r="C50" s="181"/>
      <c r="D50" s="181"/>
      <c r="E50" s="181"/>
      <c r="F50" s="181"/>
      <c r="G50" s="181"/>
    </row>
    <row r="51" spans="2:7" x14ac:dyDescent="0.2">
      <c r="B51" s="181"/>
      <c r="C51" s="181"/>
      <c r="D51" s="181"/>
      <c r="E51" s="181"/>
      <c r="F51" s="181"/>
      <c r="G51" s="181"/>
    </row>
    <row r="52" spans="2:7" x14ac:dyDescent="0.2">
      <c r="B52" s="181"/>
      <c r="C52" s="181"/>
      <c r="D52" s="181"/>
      <c r="E52" s="181"/>
      <c r="F52" s="181"/>
      <c r="G52" s="181"/>
    </row>
    <row r="53" spans="2:7" x14ac:dyDescent="0.2">
      <c r="B53" s="181"/>
      <c r="C53" s="181"/>
      <c r="D53" s="181"/>
      <c r="E53" s="181"/>
      <c r="F53" s="181"/>
      <c r="G53" s="181"/>
    </row>
    <row r="54" spans="2:7" x14ac:dyDescent="0.2">
      <c r="B54" s="181"/>
      <c r="C54" s="181"/>
      <c r="D54" s="181"/>
      <c r="E54" s="181"/>
      <c r="F54" s="181"/>
      <c r="G54" s="181"/>
    </row>
    <row r="55" spans="2:7" x14ac:dyDescent="0.2">
      <c r="B55" s="181"/>
      <c r="C55" s="181"/>
      <c r="D55" s="181"/>
      <c r="E55" s="181"/>
      <c r="F55" s="181"/>
      <c r="G55" s="181"/>
    </row>
  </sheetData>
  <mergeCells count="14">
    <mergeCell ref="B47:G47"/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4"/>
  <sheetViews>
    <sheetView workbookViewId="0">
      <selection activeCell="A22" sqref="A22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2" t="s">
        <v>5</v>
      </c>
      <c r="B1" s="183"/>
      <c r="C1" s="69" t="str">
        <f>CONCATENATE(cislostavby," ",nazevstavby)</f>
        <v xml:space="preserve"> BD čp.82/4, ul. Bartolomějská, O - Nová Ves</v>
      </c>
      <c r="D1" s="70"/>
      <c r="E1" s="71"/>
      <c r="F1" s="70"/>
      <c r="G1" s="72"/>
      <c r="H1" s="73"/>
      <c r="I1" s="74"/>
    </row>
    <row r="2" spans="1:9" ht="13.5" thickBot="1" x14ac:dyDescent="0.25">
      <c r="A2" s="184" t="s">
        <v>1</v>
      </c>
      <c r="B2" s="185"/>
      <c r="C2" s="75" t="str">
        <f>CONCATENATE(cisloobjektu," ",nazevobjektu)</f>
        <v xml:space="preserve"> Snížení energetické náročnosti BD - Vytápění</v>
      </c>
      <c r="D2" s="76"/>
      <c r="E2" s="77"/>
      <c r="F2" s="76"/>
      <c r="G2" s="186"/>
      <c r="H2" s="186"/>
      <c r="I2" s="187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 x14ac:dyDescent="0.2">
      <c r="A7" s="171" t="str">
        <f>Položky!B7</f>
        <v>3</v>
      </c>
      <c r="B7" s="86" t="str">
        <f>Položky!C7</f>
        <v>Svislé a kompletní konstrukce</v>
      </c>
      <c r="C7" s="87"/>
      <c r="D7" s="88"/>
      <c r="E7" s="172">
        <f>Položky!BA11</f>
        <v>0</v>
      </c>
      <c r="F7" s="173">
        <f>Položky!BB11</f>
        <v>0</v>
      </c>
      <c r="G7" s="173">
        <f>Položky!BC11</f>
        <v>0</v>
      </c>
      <c r="H7" s="173">
        <f>Položky!BD11</f>
        <v>0</v>
      </c>
      <c r="I7" s="174">
        <f>Položky!BE11</f>
        <v>0</v>
      </c>
    </row>
    <row r="8" spans="1:9" s="11" customFormat="1" x14ac:dyDescent="0.2">
      <c r="A8" s="171" t="str">
        <f>Položky!B12</f>
        <v>713</v>
      </c>
      <c r="B8" s="86" t="str">
        <f>Položky!C12</f>
        <v>Izolace tepelné</v>
      </c>
      <c r="C8" s="87"/>
      <c r="D8" s="88"/>
      <c r="E8" s="172">
        <f>Položky!BA15</f>
        <v>0</v>
      </c>
      <c r="F8" s="173">
        <f>Položky!BB15</f>
        <v>0</v>
      </c>
      <c r="G8" s="173">
        <f>Položky!BC15</f>
        <v>0</v>
      </c>
      <c r="H8" s="173">
        <f>Položky!BD15</f>
        <v>0</v>
      </c>
      <c r="I8" s="174">
        <f>Položky!BE15</f>
        <v>0</v>
      </c>
    </row>
    <row r="9" spans="1:9" s="11" customFormat="1" x14ac:dyDescent="0.2">
      <c r="A9" s="171" t="str">
        <f>Položky!B16</f>
        <v>721</v>
      </c>
      <c r="B9" s="86" t="str">
        <f>Položky!C16</f>
        <v>Vnitřní kanalizace</v>
      </c>
      <c r="C9" s="87"/>
      <c r="D9" s="88"/>
      <c r="E9" s="172">
        <f>Položky!BA21</f>
        <v>0</v>
      </c>
      <c r="F9" s="173">
        <f>Položky!BB21</f>
        <v>0</v>
      </c>
      <c r="G9" s="173">
        <f>Položky!BC21</f>
        <v>0</v>
      </c>
      <c r="H9" s="173">
        <f>Položky!BD21</f>
        <v>0</v>
      </c>
      <c r="I9" s="174">
        <f>Položky!BE21</f>
        <v>0</v>
      </c>
    </row>
    <row r="10" spans="1:9" s="11" customFormat="1" x14ac:dyDescent="0.2">
      <c r="A10" s="171" t="str">
        <f>Položky!B22</f>
        <v>723</v>
      </c>
      <c r="B10" s="86" t="str">
        <f>Položky!C22</f>
        <v>Vnitřní plynovod</v>
      </c>
      <c r="C10" s="87"/>
      <c r="D10" s="88"/>
      <c r="E10" s="172">
        <f>Položky!BA26</f>
        <v>0</v>
      </c>
      <c r="F10" s="173">
        <f>Položky!BB26</f>
        <v>0</v>
      </c>
      <c r="G10" s="173">
        <f>Položky!BC26</f>
        <v>0</v>
      </c>
      <c r="H10" s="173">
        <f>Položky!BD26</f>
        <v>0</v>
      </c>
      <c r="I10" s="174">
        <f>Položky!BE26</f>
        <v>0</v>
      </c>
    </row>
    <row r="11" spans="1:9" s="11" customFormat="1" x14ac:dyDescent="0.2">
      <c r="A11" s="171" t="str">
        <f>Položky!B27</f>
        <v>731</v>
      </c>
      <c r="B11" s="86" t="str">
        <f>Položky!C27</f>
        <v>Kotelny</v>
      </c>
      <c r="C11" s="87"/>
      <c r="D11" s="88"/>
      <c r="E11" s="172">
        <f>Položky!BA37</f>
        <v>0</v>
      </c>
      <c r="F11" s="173">
        <f>Položky!BB37</f>
        <v>0</v>
      </c>
      <c r="G11" s="173">
        <f>Položky!BC37</f>
        <v>0</v>
      </c>
      <c r="H11" s="173">
        <f>Položky!BD37</f>
        <v>0</v>
      </c>
      <c r="I11" s="174">
        <f>Položky!BE37</f>
        <v>0</v>
      </c>
    </row>
    <row r="12" spans="1:9" s="11" customFormat="1" x14ac:dyDescent="0.2">
      <c r="A12" s="171" t="str">
        <f>Položky!B38</f>
        <v>733</v>
      </c>
      <c r="B12" s="86" t="str">
        <f>Položky!C38</f>
        <v>Rozvod potrubí</v>
      </c>
      <c r="C12" s="87"/>
      <c r="D12" s="88"/>
      <c r="E12" s="172">
        <f>Položky!BA42</f>
        <v>0</v>
      </c>
      <c r="F12" s="173">
        <f>Položky!BB42</f>
        <v>0</v>
      </c>
      <c r="G12" s="173">
        <f>Položky!BC42</f>
        <v>0</v>
      </c>
      <c r="H12" s="173">
        <f>Položky!BD42</f>
        <v>0</v>
      </c>
      <c r="I12" s="174">
        <f>Položky!BE42</f>
        <v>0</v>
      </c>
    </row>
    <row r="13" spans="1:9" s="11" customFormat="1" x14ac:dyDescent="0.2">
      <c r="A13" s="171" t="str">
        <f>Položky!B43</f>
        <v>735</v>
      </c>
      <c r="B13" s="86" t="str">
        <f>Položky!C43</f>
        <v>Otopná tělesa</v>
      </c>
      <c r="C13" s="87"/>
      <c r="D13" s="88"/>
      <c r="E13" s="172">
        <f>Položky!BA50</f>
        <v>0</v>
      </c>
      <c r="F13" s="173">
        <f>Položky!BB50</f>
        <v>0</v>
      </c>
      <c r="G13" s="173">
        <f>Položky!BC50</f>
        <v>0</v>
      </c>
      <c r="H13" s="173">
        <f>Položky!BD50</f>
        <v>0</v>
      </c>
      <c r="I13" s="174">
        <f>Položky!BE50</f>
        <v>0</v>
      </c>
    </row>
    <row r="14" spans="1:9" s="11" customFormat="1" x14ac:dyDescent="0.2">
      <c r="A14" s="171" t="str">
        <f>Položky!B51</f>
        <v>783</v>
      </c>
      <c r="B14" s="86" t="str">
        <f>Položky!C51</f>
        <v>Nátěry</v>
      </c>
      <c r="C14" s="87"/>
      <c r="D14" s="88"/>
      <c r="E14" s="172">
        <f>Položky!BA54</f>
        <v>0</v>
      </c>
      <c r="F14" s="173">
        <f>Položky!BB54</f>
        <v>0</v>
      </c>
      <c r="G14" s="173">
        <f>Položky!BC54</f>
        <v>0</v>
      </c>
      <c r="H14" s="173">
        <f>Položky!BD54</f>
        <v>0</v>
      </c>
      <c r="I14" s="174">
        <f>Položky!BE54</f>
        <v>0</v>
      </c>
    </row>
    <row r="15" spans="1:9" s="11" customFormat="1" x14ac:dyDescent="0.2">
      <c r="A15" s="171" t="str">
        <f>Položky!B55</f>
        <v>738</v>
      </c>
      <c r="B15" s="86" t="str">
        <f>Položky!C55</f>
        <v>Strojovny</v>
      </c>
      <c r="C15" s="87"/>
      <c r="D15" s="88"/>
      <c r="E15" s="172">
        <f>Položky!BA57</f>
        <v>0</v>
      </c>
      <c r="F15" s="173">
        <f>Položky!BB57</f>
        <v>0</v>
      </c>
      <c r="G15" s="173">
        <f>Položky!BC57</f>
        <v>0</v>
      </c>
      <c r="H15" s="173">
        <f>Položky!BD57</f>
        <v>0</v>
      </c>
      <c r="I15" s="174">
        <f>Položky!BE57</f>
        <v>0</v>
      </c>
    </row>
    <row r="16" spans="1:9" s="11" customFormat="1" ht="13.5" thickBot="1" x14ac:dyDescent="0.25">
      <c r="A16" s="171" t="str">
        <f>Položky!B58</f>
        <v>990</v>
      </c>
      <c r="B16" s="86" t="str">
        <f>Položky!C58</f>
        <v>Hodinové zúčtovací sazby</v>
      </c>
      <c r="C16" s="87"/>
      <c r="D16" s="88"/>
      <c r="E16" s="172">
        <f>Položky!BA65</f>
        <v>0</v>
      </c>
      <c r="F16" s="173">
        <f>Položky!BB65</f>
        <v>0</v>
      </c>
      <c r="G16" s="173">
        <f>Položky!BC65</f>
        <v>0</v>
      </c>
      <c r="H16" s="173">
        <f>Položky!BD65</f>
        <v>0</v>
      </c>
      <c r="I16" s="174">
        <f>Položky!BE65</f>
        <v>0</v>
      </c>
    </row>
    <row r="17" spans="1:57" s="94" customFormat="1" ht="13.5" thickBot="1" x14ac:dyDescent="0.25">
      <c r="A17" s="89"/>
      <c r="B17" s="81" t="s">
        <v>50</v>
      </c>
      <c r="C17" s="81"/>
      <c r="D17" s="90"/>
      <c r="E17" s="91">
        <f>SUM(E7:E16)</f>
        <v>0</v>
      </c>
      <c r="F17" s="92">
        <f>SUM(F7:F16)</f>
        <v>0</v>
      </c>
      <c r="G17" s="92">
        <f>SUM(G7:G16)</f>
        <v>0</v>
      </c>
      <c r="H17" s="92">
        <f>SUM(H7:H16)</f>
        <v>0</v>
      </c>
      <c r="I17" s="93">
        <f>SUM(I7:I16)</f>
        <v>0</v>
      </c>
    </row>
    <row r="18" spans="1:57" x14ac:dyDescent="0.2">
      <c r="A18" s="87"/>
      <c r="B18" s="87"/>
      <c r="C18" s="87"/>
      <c r="D18" s="87"/>
      <c r="E18" s="87"/>
      <c r="F18" s="87"/>
      <c r="G18" s="87"/>
      <c r="H18" s="87"/>
      <c r="I18" s="87"/>
    </row>
    <row r="19" spans="1:57" ht="19.5" customHeight="1" x14ac:dyDescent="0.25">
      <c r="A19" s="95" t="s">
        <v>51</v>
      </c>
      <c r="B19" s="95"/>
      <c r="C19" s="95"/>
      <c r="D19" s="95"/>
      <c r="E19" s="95"/>
      <c r="F19" s="95"/>
      <c r="G19" s="96"/>
      <c r="H19" s="95"/>
      <c r="I19" s="95"/>
      <c r="BA19" s="30"/>
      <c r="BB19" s="30"/>
      <c r="BC19" s="30"/>
      <c r="BD19" s="30"/>
      <c r="BE19" s="30"/>
    </row>
    <row r="20" spans="1:57" ht="13.5" thickBot="1" x14ac:dyDescent="0.25">
      <c r="A20" s="97"/>
      <c r="B20" s="97"/>
      <c r="C20" s="97"/>
      <c r="D20" s="97"/>
      <c r="E20" s="97"/>
      <c r="F20" s="97"/>
      <c r="G20" s="97"/>
      <c r="H20" s="97"/>
      <c r="I20" s="97"/>
    </row>
    <row r="21" spans="1:57" x14ac:dyDescent="0.2">
      <c r="A21" s="98" t="s">
        <v>52</v>
      </c>
      <c r="B21" s="99"/>
      <c r="C21" s="99"/>
      <c r="D21" s="100"/>
      <c r="E21" s="101" t="s">
        <v>53</v>
      </c>
      <c r="F21" s="102" t="s">
        <v>54</v>
      </c>
      <c r="G21" s="103" t="s">
        <v>55</v>
      </c>
      <c r="H21" s="104"/>
      <c r="I21" s="105" t="s">
        <v>53</v>
      </c>
    </row>
    <row r="22" spans="1:57" x14ac:dyDescent="0.2">
      <c r="A22" s="106"/>
      <c r="B22" s="107"/>
      <c r="C22" s="107"/>
      <c r="D22" s="108"/>
      <c r="E22" s="109"/>
      <c r="F22" s="110"/>
      <c r="G22" s="111">
        <f>CHOOSE(BA22+1,HSV+PSV,HSV+PSV+Mont,HSV+PSV+Dodavka+Mont,HSV,PSV,Mont,Dodavka,Mont+Dodavka,0)</f>
        <v>0</v>
      </c>
      <c r="H22" s="112"/>
      <c r="I22" s="113">
        <f>E22+F22*G22/100</f>
        <v>0</v>
      </c>
      <c r="BA22">
        <v>8</v>
      </c>
    </row>
    <row r="23" spans="1:57" ht="13.5" thickBot="1" x14ac:dyDescent="0.25">
      <c r="A23" s="114"/>
      <c r="B23" s="115" t="s">
        <v>56</v>
      </c>
      <c r="C23" s="116"/>
      <c r="D23" s="117"/>
      <c r="E23" s="118"/>
      <c r="F23" s="119"/>
      <c r="G23" s="119"/>
      <c r="H23" s="188">
        <f>SUM(H22:H22)</f>
        <v>0</v>
      </c>
      <c r="I23" s="189"/>
    </row>
    <row r="24" spans="1:57" x14ac:dyDescent="0.2">
      <c r="A24" s="97"/>
      <c r="B24" s="97"/>
      <c r="C24" s="97"/>
      <c r="D24" s="97"/>
      <c r="E24" s="97"/>
      <c r="F24" s="97"/>
      <c r="G24" s="97"/>
      <c r="H24" s="97"/>
      <c r="I24" s="97"/>
    </row>
    <row r="25" spans="1:57" x14ac:dyDescent="0.2">
      <c r="B25" s="94"/>
      <c r="F25" s="120"/>
      <c r="G25" s="121"/>
      <c r="H25" s="121"/>
      <c r="I25" s="122"/>
    </row>
    <row r="26" spans="1:57" x14ac:dyDescent="0.2">
      <c r="F26" s="120"/>
      <c r="G26" s="121"/>
      <c r="H26" s="121"/>
      <c r="I26" s="122"/>
    </row>
    <row r="27" spans="1:57" x14ac:dyDescent="0.2">
      <c r="F27" s="120"/>
      <c r="G27" s="121"/>
      <c r="H27" s="121"/>
      <c r="I27" s="122"/>
    </row>
    <row r="28" spans="1:57" x14ac:dyDescent="0.2">
      <c r="F28" s="120"/>
      <c r="G28" s="121"/>
      <c r="H28" s="121"/>
      <c r="I28" s="122"/>
    </row>
    <row r="29" spans="1:57" x14ac:dyDescent="0.2">
      <c r="F29" s="120"/>
      <c r="G29" s="121"/>
      <c r="H29" s="121"/>
      <c r="I29" s="122"/>
    </row>
    <row r="30" spans="1:57" x14ac:dyDescent="0.2">
      <c r="F30" s="120"/>
      <c r="G30" s="121"/>
      <c r="H30" s="121"/>
      <c r="I30" s="122"/>
    </row>
    <row r="31" spans="1:57" x14ac:dyDescent="0.2">
      <c r="F31" s="120"/>
      <c r="G31" s="121"/>
      <c r="H31" s="121"/>
      <c r="I31" s="122"/>
    </row>
    <row r="32" spans="1:57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  <row r="71" spans="6:9" x14ac:dyDescent="0.2">
      <c r="F71" s="120"/>
      <c r="G71" s="121"/>
      <c r="H71" s="121"/>
      <c r="I71" s="122"/>
    </row>
    <row r="72" spans="6:9" x14ac:dyDescent="0.2">
      <c r="F72" s="120"/>
      <c r="G72" s="121"/>
      <c r="H72" s="121"/>
      <c r="I72" s="122"/>
    </row>
    <row r="73" spans="6:9" x14ac:dyDescent="0.2">
      <c r="F73" s="120"/>
      <c r="G73" s="121"/>
      <c r="H73" s="121"/>
      <c r="I73" s="122"/>
    </row>
    <row r="74" spans="6:9" x14ac:dyDescent="0.2">
      <c r="F74" s="120"/>
      <c r="G74" s="121"/>
      <c r="H74" s="121"/>
      <c r="I74" s="122"/>
    </row>
  </sheetData>
  <mergeCells count="4">
    <mergeCell ref="A1:B1"/>
    <mergeCell ref="A2:B2"/>
    <mergeCell ref="G2:I2"/>
    <mergeCell ref="H23:I2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38"/>
  <sheetViews>
    <sheetView showGridLines="0" showZeros="0" zoomScaleNormal="100" workbookViewId="0">
      <selection activeCell="A65" sqref="A65:IV67"/>
    </sheetView>
  </sheetViews>
  <sheetFormatPr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0" t="s">
        <v>57</v>
      </c>
      <c r="B1" s="190"/>
      <c r="C1" s="190"/>
      <c r="D1" s="190"/>
      <c r="E1" s="190"/>
      <c r="F1" s="190"/>
      <c r="G1" s="190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1" t="s">
        <v>5</v>
      </c>
      <c r="B3" s="192"/>
      <c r="C3" s="128" t="str">
        <f>CONCATENATE(cislostavby," ",nazevstavby)</f>
        <v xml:space="preserve"> BD čp.82/4, ul. Bartolomějská, O - Nová Ves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193" t="s">
        <v>1</v>
      </c>
      <c r="B4" s="194"/>
      <c r="C4" s="133" t="str">
        <f>CONCATENATE(cisloobjektu," ",nazevobjektu)</f>
        <v xml:space="preserve"> Snížení energetické náročnosti BD - Vytápění</v>
      </c>
      <c r="D4" s="134"/>
      <c r="E4" s="195"/>
      <c r="F4" s="195"/>
      <c r="G4" s="196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70</v>
      </c>
      <c r="C7" s="145" t="s">
        <v>71</v>
      </c>
      <c r="D7" s="146"/>
      <c r="E7" s="147"/>
      <c r="F7" s="147"/>
      <c r="G7" s="148"/>
      <c r="H7" s="149"/>
      <c r="I7" s="149"/>
      <c r="O7" s="150">
        <v>1</v>
      </c>
    </row>
    <row r="8" spans="1:104" ht="22.5" x14ac:dyDescent="0.2">
      <c r="A8" s="151">
        <v>1</v>
      </c>
      <c r="B8" s="152" t="s">
        <v>72</v>
      </c>
      <c r="C8" s="153" t="s">
        <v>73</v>
      </c>
      <c r="D8" s="154" t="s">
        <v>74</v>
      </c>
      <c r="E8" s="155">
        <v>0.5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0.13786000000000001</v>
      </c>
    </row>
    <row r="9" spans="1:104" x14ac:dyDescent="0.2">
      <c r="A9" s="151">
        <v>2</v>
      </c>
      <c r="B9" s="152" t="s">
        <v>75</v>
      </c>
      <c r="C9" s="153" t="s">
        <v>76</v>
      </c>
      <c r="D9" s="154" t="s">
        <v>74</v>
      </c>
      <c r="E9" s="155">
        <v>0.5</v>
      </c>
      <c r="F9" s="155">
        <v>0</v>
      </c>
      <c r="G9" s="156">
        <f>E9*F9</f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>IF(AZ9=1,G9,0)</f>
        <v>0</v>
      </c>
      <c r="BB9" s="123">
        <f>IF(AZ9=2,G9,0)</f>
        <v>0</v>
      </c>
      <c r="BC9" s="123">
        <f>IF(AZ9=3,G9,0)</f>
        <v>0</v>
      </c>
      <c r="BD9" s="123">
        <f>IF(AZ9=4,G9,0)</f>
        <v>0</v>
      </c>
      <c r="BE9" s="123">
        <f>IF(AZ9=5,G9,0)</f>
        <v>0</v>
      </c>
      <c r="CZ9" s="123">
        <v>0.13786000000000001</v>
      </c>
    </row>
    <row r="10" spans="1:104" x14ac:dyDescent="0.2">
      <c r="A10" s="151">
        <v>3</v>
      </c>
      <c r="B10" s="152" t="s">
        <v>77</v>
      </c>
      <c r="C10" s="153" t="s">
        <v>78</v>
      </c>
      <c r="D10" s="154" t="s">
        <v>74</v>
      </c>
      <c r="E10" s="155">
        <v>0.5</v>
      </c>
      <c r="F10" s="155">
        <v>0</v>
      </c>
      <c r="G10" s="156">
        <f>E10*F10</f>
        <v>0</v>
      </c>
      <c r="O10" s="150">
        <v>2</v>
      </c>
      <c r="AA10" s="123">
        <v>12</v>
      </c>
      <c r="AB10" s="123">
        <v>0</v>
      </c>
      <c r="AC10" s="123">
        <v>3</v>
      </c>
      <c r="AZ10" s="123">
        <v>1</v>
      </c>
      <c r="BA10" s="123">
        <f>IF(AZ10=1,G10,0)</f>
        <v>0</v>
      </c>
      <c r="BB10" s="123">
        <f>IF(AZ10=2,G10,0)</f>
        <v>0</v>
      </c>
      <c r="BC10" s="123">
        <f>IF(AZ10=3,G10,0)</f>
        <v>0</v>
      </c>
      <c r="BD10" s="123">
        <f>IF(AZ10=4,G10,0)</f>
        <v>0</v>
      </c>
      <c r="BE10" s="123">
        <f>IF(AZ10=5,G10,0)</f>
        <v>0</v>
      </c>
      <c r="CZ10" s="123">
        <v>0.13786000000000001</v>
      </c>
    </row>
    <row r="11" spans="1:104" x14ac:dyDescent="0.2">
      <c r="A11" s="157"/>
      <c r="B11" s="158" t="s">
        <v>67</v>
      </c>
      <c r="C11" s="159" t="str">
        <f>CONCATENATE(B7," ",C7)</f>
        <v>3 Svislé a kompletní konstrukce</v>
      </c>
      <c r="D11" s="157"/>
      <c r="E11" s="160"/>
      <c r="F11" s="160"/>
      <c r="G11" s="161">
        <f>SUM(G7:G10)</f>
        <v>0</v>
      </c>
      <c r="O11" s="150">
        <v>4</v>
      </c>
      <c r="BA11" s="162">
        <f>SUM(BA7:BA10)</f>
        <v>0</v>
      </c>
      <c r="BB11" s="162">
        <f>SUM(BB7:BB10)</f>
        <v>0</v>
      </c>
      <c r="BC11" s="162">
        <f>SUM(BC7:BC10)</f>
        <v>0</v>
      </c>
      <c r="BD11" s="162">
        <f>SUM(BD7:BD10)</f>
        <v>0</v>
      </c>
      <c r="BE11" s="162">
        <f>SUM(BE7:BE10)</f>
        <v>0</v>
      </c>
    </row>
    <row r="12" spans="1:104" x14ac:dyDescent="0.2">
      <c r="A12" s="143" t="s">
        <v>65</v>
      </c>
      <c r="B12" s="144" t="s">
        <v>79</v>
      </c>
      <c r="C12" s="145" t="s">
        <v>80</v>
      </c>
      <c r="D12" s="146"/>
      <c r="E12" s="147"/>
      <c r="F12" s="147"/>
      <c r="G12" s="148"/>
      <c r="H12" s="149"/>
      <c r="I12" s="149"/>
      <c r="O12" s="150">
        <v>1</v>
      </c>
    </row>
    <row r="13" spans="1:104" ht="22.5" x14ac:dyDescent="0.2">
      <c r="A13" s="151">
        <v>4</v>
      </c>
      <c r="B13" s="152" t="s">
        <v>81</v>
      </c>
      <c r="C13" s="153" t="s">
        <v>82</v>
      </c>
      <c r="D13" s="154" t="s">
        <v>74</v>
      </c>
      <c r="E13" s="155">
        <v>8</v>
      </c>
      <c r="F13" s="155">
        <v>0</v>
      </c>
      <c r="G13" s="156">
        <f>E13*F13</f>
        <v>0</v>
      </c>
      <c r="O13" s="150">
        <v>2</v>
      </c>
      <c r="AA13" s="123">
        <v>12</v>
      </c>
      <c r="AB13" s="123">
        <v>0</v>
      </c>
      <c r="AC13" s="123">
        <v>4</v>
      </c>
      <c r="AZ13" s="123">
        <v>2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5.1000000000000004E-4</v>
      </c>
    </row>
    <row r="14" spans="1:104" x14ac:dyDescent="0.2">
      <c r="A14" s="151">
        <v>5</v>
      </c>
      <c r="B14" s="152" t="s">
        <v>83</v>
      </c>
      <c r="C14" s="153" t="s">
        <v>84</v>
      </c>
      <c r="D14" s="154" t="s">
        <v>85</v>
      </c>
      <c r="E14" s="155">
        <v>0.01</v>
      </c>
      <c r="F14" s="155">
        <v>0</v>
      </c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5</v>
      </c>
      <c r="AZ14" s="123">
        <v>2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0</v>
      </c>
    </row>
    <row r="15" spans="1:104" x14ac:dyDescent="0.2">
      <c r="A15" s="157"/>
      <c r="B15" s="158" t="s">
        <v>67</v>
      </c>
      <c r="C15" s="159" t="str">
        <f>CONCATENATE(B12," ",C12)</f>
        <v>713 Izolace tepelné</v>
      </c>
      <c r="D15" s="157"/>
      <c r="E15" s="160"/>
      <c r="F15" s="160"/>
      <c r="G15" s="161">
        <f>SUM(G12:G14)</f>
        <v>0</v>
      </c>
      <c r="O15" s="150">
        <v>4</v>
      </c>
      <c r="BA15" s="162">
        <f>SUM(BA12:BA14)</f>
        <v>0</v>
      </c>
      <c r="BB15" s="162">
        <f>SUM(BB12:BB14)</f>
        <v>0</v>
      </c>
      <c r="BC15" s="162">
        <f>SUM(BC12:BC14)</f>
        <v>0</v>
      </c>
      <c r="BD15" s="162">
        <f>SUM(BD12:BD14)</f>
        <v>0</v>
      </c>
      <c r="BE15" s="162">
        <f>SUM(BE12:BE14)</f>
        <v>0</v>
      </c>
    </row>
    <row r="16" spans="1:104" x14ac:dyDescent="0.2">
      <c r="A16" s="143" t="s">
        <v>65</v>
      </c>
      <c r="B16" s="144" t="s">
        <v>86</v>
      </c>
      <c r="C16" s="145" t="s">
        <v>87</v>
      </c>
      <c r="D16" s="146"/>
      <c r="E16" s="147"/>
      <c r="F16" s="147"/>
      <c r="G16" s="148"/>
      <c r="H16" s="149"/>
      <c r="I16" s="149"/>
      <c r="O16" s="150">
        <v>1</v>
      </c>
    </row>
    <row r="17" spans="1:104" x14ac:dyDescent="0.2">
      <c r="A17" s="151">
        <v>6</v>
      </c>
      <c r="B17" s="152" t="s">
        <v>88</v>
      </c>
      <c r="C17" s="153" t="s">
        <v>89</v>
      </c>
      <c r="D17" s="154" t="s">
        <v>90</v>
      </c>
      <c r="E17" s="155">
        <v>6</v>
      </c>
      <c r="F17" s="155">
        <v>0</v>
      </c>
      <c r="G17" s="156">
        <f>E17*F17</f>
        <v>0</v>
      </c>
      <c r="O17" s="150">
        <v>2</v>
      </c>
      <c r="AA17" s="123">
        <v>12</v>
      </c>
      <c r="AB17" s="123">
        <v>0</v>
      </c>
      <c r="AC17" s="123">
        <v>6</v>
      </c>
      <c r="AZ17" s="123">
        <v>2</v>
      </c>
      <c r="BA17" s="123">
        <f>IF(AZ17=1,G17,0)</f>
        <v>0</v>
      </c>
      <c r="BB17" s="123">
        <f>IF(AZ17=2,G17,0)</f>
        <v>0</v>
      </c>
      <c r="BC17" s="123">
        <f>IF(AZ17=3,G17,0)</f>
        <v>0</v>
      </c>
      <c r="BD17" s="123">
        <f>IF(AZ17=4,G17,0)</f>
        <v>0</v>
      </c>
      <c r="BE17" s="123">
        <f>IF(AZ17=5,G17,0)</f>
        <v>0</v>
      </c>
      <c r="CZ17" s="123">
        <v>4.6999999999999999E-4</v>
      </c>
    </row>
    <row r="18" spans="1:104" x14ac:dyDescent="0.2">
      <c r="A18" s="151">
        <v>7</v>
      </c>
      <c r="B18" s="152" t="s">
        <v>91</v>
      </c>
      <c r="C18" s="153" t="s">
        <v>92</v>
      </c>
      <c r="D18" s="154" t="s">
        <v>93</v>
      </c>
      <c r="E18" s="155">
        <v>1</v>
      </c>
      <c r="F18" s="155">
        <v>0</v>
      </c>
      <c r="G18" s="156">
        <f>E18*F18</f>
        <v>0</v>
      </c>
      <c r="O18" s="150">
        <v>2</v>
      </c>
      <c r="AA18" s="123">
        <v>12</v>
      </c>
      <c r="AB18" s="123">
        <v>0</v>
      </c>
      <c r="AC18" s="123">
        <v>7</v>
      </c>
      <c r="AZ18" s="123">
        <v>2</v>
      </c>
      <c r="BA18" s="123">
        <f>IF(AZ18=1,G18,0)</f>
        <v>0</v>
      </c>
      <c r="BB18" s="123">
        <f>IF(AZ18=2,G18,0)</f>
        <v>0</v>
      </c>
      <c r="BC18" s="123">
        <f>IF(AZ18=3,G18,0)</f>
        <v>0</v>
      </c>
      <c r="BD18" s="123">
        <f>IF(AZ18=4,G18,0)</f>
        <v>0</v>
      </c>
      <c r="BE18" s="123">
        <f>IF(AZ18=5,G18,0)</f>
        <v>0</v>
      </c>
      <c r="CZ18" s="123">
        <v>1.2E-4</v>
      </c>
    </row>
    <row r="19" spans="1:104" x14ac:dyDescent="0.2">
      <c r="A19" s="151">
        <v>8</v>
      </c>
      <c r="B19" s="152" t="s">
        <v>94</v>
      </c>
      <c r="C19" s="153" t="s">
        <v>95</v>
      </c>
      <c r="D19" s="154" t="s">
        <v>66</v>
      </c>
      <c r="E19" s="155">
        <v>1</v>
      </c>
      <c r="F19" s="155">
        <v>0</v>
      </c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8</v>
      </c>
      <c r="AZ19" s="123">
        <v>2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0.01</v>
      </c>
    </row>
    <row r="20" spans="1:104" x14ac:dyDescent="0.2">
      <c r="A20" s="151">
        <v>9</v>
      </c>
      <c r="B20" s="152" t="s">
        <v>96</v>
      </c>
      <c r="C20" s="153" t="s">
        <v>97</v>
      </c>
      <c r="D20" s="154" t="s">
        <v>85</v>
      </c>
      <c r="E20" s="155">
        <v>0.15</v>
      </c>
      <c r="F20" s="155">
        <v>0</v>
      </c>
      <c r="G20" s="156">
        <f>E20*F20</f>
        <v>0</v>
      </c>
      <c r="O20" s="150">
        <v>2</v>
      </c>
      <c r="AA20" s="123">
        <v>12</v>
      </c>
      <c r="AB20" s="123">
        <v>0</v>
      </c>
      <c r="AC20" s="123">
        <v>9</v>
      </c>
      <c r="AZ20" s="123">
        <v>2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0</v>
      </c>
    </row>
    <row r="21" spans="1:104" x14ac:dyDescent="0.2">
      <c r="A21" s="157"/>
      <c r="B21" s="158" t="s">
        <v>67</v>
      </c>
      <c r="C21" s="159" t="str">
        <f>CONCATENATE(B16," ",C16)</f>
        <v>721 Vnitřní kanalizace</v>
      </c>
      <c r="D21" s="157"/>
      <c r="E21" s="160"/>
      <c r="F21" s="160"/>
      <c r="G21" s="161">
        <f>SUM(G16:G20)</f>
        <v>0</v>
      </c>
      <c r="O21" s="150">
        <v>4</v>
      </c>
      <c r="BA21" s="162">
        <f>SUM(BA16:BA20)</f>
        <v>0</v>
      </c>
      <c r="BB21" s="162">
        <f>SUM(BB16:BB20)</f>
        <v>0</v>
      </c>
      <c r="BC21" s="162">
        <f>SUM(BC16:BC20)</f>
        <v>0</v>
      </c>
      <c r="BD21" s="162">
        <f>SUM(BD16:BD20)</f>
        <v>0</v>
      </c>
      <c r="BE21" s="162">
        <f>SUM(BE16:BE20)</f>
        <v>0</v>
      </c>
    </row>
    <row r="22" spans="1:104" x14ac:dyDescent="0.2">
      <c r="A22" s="143" t="s">
        <v>65</v>
      </c>
      <c r="B22" s="144" t="s">
        <v>98</v>
      </c>
      <c r="C22" s="145" t="s">
        <v>99</v>
      </c>
      <c r="D22" s="146"/>
      <c r="E22" s="147"/>
      <c r="F22" s="147"/>
      <c r="G22" s="148"/>
      <c r="H22" s="149"/>
      <c r="I22" s="149"/>
      <c r="O22" s="150">
        <v>1</v>
      </c>
    </row>
    <row r="23" spans="1:104" x14ac:dyDescent="0.2">
      <c r="A23" s="151">
        <v>10</v>
      </c>
      <c r="B23" s="152" t="s">
        <v>100</v>
      </c>
      <c r="C23" s="153" t="s">
        <v>101</v>
      </c>
      <c r="D23" s="154" t="s">
        <v>90</v>
      </c>
      <c r="E23" s="155">
        <v>2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10</v>
      </c>
      <c r="AZ23" s="123">
        <v>2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8.6800000000000002E-3</v>
      </c>
    </row>
    <row r="24" spans="1:104" ht="22.5" x14ac:dyDescent="0.2">
      <c r="A24" s="151">
        <v>11</v>
      </c>
      <c r="B24" s="152" t="s">
        <v>102</v>
      </c>
      <c r="C24" s="153" t="s">
        <v>103</v>
      </c>
      <c r="D24" s="154" t="s">
        <v>66</v>
      </c>
      <c r="E24" s="155">
        <v>1</v>
      </c>
      <c r="F24" s="155">
        <v>0</v>
      </c>
      <c r="G24" s="156">
        <f>E24*F24</f>
        <v>0</v>
      </c>
      <c r="O24" s="150">
        <v>2</v>
      </c>
      <c r="AA24" s="123">
        <v>12</v>
      </c>
      <c r="AB24" s="123">
        <v>0</v>
      </c>
      <c r="AC24" s="123">
        <v>11</v>
      </c>
      <c r="AZ24" s="123">
        <v>2</v>
      </c>
      <c r="BA24" s="123">
        <f>IF(AZ24=1,G24,0)</f>
        <v>0</v>
      </c>
      <c r="BB24" s="123">
        <f>IF(AZ24=2,G24,0)</f>
        <v>0</v>
      </c>
      <c r="BC24" s="123">
        <f>IF(AZ24=3,G24,0)</f>
        <v>0</v>
      </c>
      <c r="BD24" s="123">
        <f>IF(AZ24=4,G24,0)</f>
        <v>0</v>
      </c>
      <c r="BE24" s="123">
        <f>IF(AZ24=5,G24,0)</f>
        <v>0</v>
      </c>
      <c r="CZ24" s="123">
        <v>3.4299999999999999E-3</v>
      </c>
    </row>
    <row r="25" spans="1:104" x14ac:dyDescent="0.2">
      <c r="A25" s="151">
        <v>12</v>
      </c>
      <c r="B25" s="152" t="s">
        <v>104</v>
      </c>
      <c r="C25" s="153" t="s">
        <v>105</v>
      </c>
      <c r="D25" s="154" t="s">
        <v>85</v>
      </c>
      <c r="E25" s="155">
        <v>3.5999999999999997E-2</v>
      </c>
      <c r="F25" s="155">
        <v>0</v>
      </c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12</v>
      </c>
      <c r="AZ25" s="123">
        <v>2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0</v>
      </c>
    </row>
    <row r="26" spans="1:104" x14ac:dyDescent="0.2">
      <c r="A26" s="157"/>
      <c r="B26" s="158" t="s">
        <v>67</v>
      </c>
      <c r="C26" s="159" t="str">
        <f>CONCATENATE(B22," ",C22)</f>
        <v>723 Vnitřní plynovod</v>
      </c>
      <c r="D26" s="157"/>
      <c r="E26" s="160"/>
      <c r="F26" s="160"/>
      <c r="G26" s="161">
        <f>SUM(G22:G25)</f>
        <v>0</v>
      </c>
      <c r="O26" s="150">
        <v>4</v>
      </c>
      <c r="BA26" s="162">
        <f>SUM(BA22:BA25)</f>
        <v>0</v>
      </c>
      <c r="BB26" s="162">
        <f>SUM(BB22:BB25)</f>
        <v>0</v>
      </c>
      <c r="BC26" s="162">
        <f>SUM(BC22:BC25)</f>
        <v>0</v>
      </c>
      <c r="BD26" s="162">
        <f>SUM(BD22:BD25)</f>
        <v>0</v>
      </c>
      <c r="BE26" s="162">
        <f>SUM(BE22:BE25)</f>
        <v>0</v>
      </c>
    </row>
    <row r="27" spans="1:104" x14ac:dyDescent="0.2">
      <c r="A27" s="143" t="s">
        <v>65</v>
      </c>
      <c r="B27" s="144" t="s">
        <v>106</v>
      </c>
      <c r="C27" s="145" t="s">
        <v>107</v>
      </c>
      <c r="D27" s="146"/>
      <c r="E27" s="147"/>
      <c r="F27" s="147"/>
      <c r="G27" s="148"/>
      <c r="H27" s="149"/>
      <c r="I27" s="149"/>
      <c r="O27" s="150">
        <v>1</v>
      </c>
    </row>
    <row r="28" spans="1:104" ht="22.5" x14ac:dyDescent="0.2">
      <c r="A28" s="151">
        <v>13</v>
      </c>
      <c r="B28" s="152" t="s">
        <v>108</v>
      </c>
      <c r="C28" s="153" t="s">
        <v>109</v>
      </c>
      <c r="D28" s="154" t="s">
        <v>110</v>
      </c>
      <c r="E28" s="155">
        <v>1</v>
      </c>
      <c r="F28" s="155">
        <v>0</v>
      </c>
      <c r="G28" s="156">
        <f t="shared" ref="G28:G36" si="0">E28*F28</f>
        <v>0</v>
      </c>
      <c r="O28" s="150">
        <v>2</v>
      </c>
      <c r="AA28" s="123">
        <v>12</v>
      </c>
      <c r="AB28" s="123">
        <v>0</v>
      </c>
      <c r="AC28" s="123">
        <v>13</v>
      </c>
      <c r="AZ28" s="123">
        <v>2</v>
      </c>
      <c r="BA28" s="123">
        <f t="shared" ref="BA28:BA36" si="1">IF(AZ28=1,G28,0)</f>
        <v>0</v>
      </c>
      <c r="BB28" s="123">
        <f t="shared" ref="BB28:BB36" si="2">IF(AZ28=2,G28,0)</f>
        <v>0</v>
      </c>
      <c r="BC28" s="123">
        <f t="shared" ref="BC28:BC36" si="3">IF(AZ28=3,G28,0)</f>
        <v>0</v>
      </c>
      <c r="BD28" s="123">
        <f t="shared" ref="BD28:BD36" si="4">IF(AZ28=4,G28,0)</f>
        <v>0</v>
      </c>
      <c r="BE28" s="123">
        <f t="shared" ref="BE28:BE36" si="5">IF(AZ28=5,G28,0)</f>
        <v>0</v>
      </c>
      <c r="CZ28" s="123">
        <v>1.1050000000000001E-2</v>
      </c>
    </row>
    <row r="29" spans="1:104" x14ac:dyDescent="0.2">
      <c r="A29" s="151">
        <v>14</v>
      </c>
      <c r="B29" s="152" t="s">
        <v>111</v>
      </c>
      <c r="C29" s="153" t="s">
        <v>112</v>
      </c>
      <c r="D29" s="154" t="s">
        <v>66</v>
      </c>
      <c r="E29" s="155">
        <v>1</v>
      </c>
      <c r="F29" s="155">
        <v>0</v>
      </c>
      <c r="G29" s="156">
        <f t="shared" si="0"/>
        <v>0</v>
      </c>
      <c r="O29" s="150">
        <v>2</v>
      </c>
      <c r="AA29" s="123">
        <v>12</v>
      </c>
      <c r="AB29" s="123">
        <v>0</v>
      </c>
      <c r="AC29" s="123">
        <v>14</v>
      </c>
      <c r="AZ29" s="123">
        <v>2</v>
      </c>
      <c r="BA29" s="123">
        <f t="shared" si="1"/>
        <v>0</v>
      </c>
      <c r="BB29" s="123">
        <f t="shared" si="2"/>
        <v>0</v>
      </c>
      <c r="BC29" s="123">
        <f t="shared" si="3"/>
        <v>0</v>
      </c>
      <c r="BD29" s="123">
        <f t="shared" si="4"/>
        <v>0</v>
      </c>
      <c r="BE29" s="123">
        <f t="shared" si="5"/>
        <v>0</v>
      </c>
      <c r="CZ29" s="123">
        <v>0</v>
      </c>
    </row>
    <row r="30" spans="1:104" ht="22.5" x14ac:dyDescent="0.2">
      <c r="A30" s="151">
        <v>15</v>
      </c>
      <c r="B30" s="152" t="s">
        <v>113</v>
      </c>
      <c r="C30" s="153" t="s">
        <v>114</v>
      </c>
      <c r="D30" s="154" t="s">
        <v>110</v>
      </c>
      <c r="E30" s="155">
        <v>1</v>
      </c>
      <c r="F30" s="155">
        <v>0</v>
      </c>
      <c r="G30" s="156">
        <f t="shared" si="0"/>
        <v>0</v>
      </c>
      <c r="O30" s="150">
        <v>2</v>
      </c>
      <c r="AA30" s="123">
        <v>12</v>
      </c>
      <c r="AB30" s="123">
        <v>0</v>
      </c>
      <c r="AC30" s="123">
        <v>15</v>
      </c>
      <c r="AZ30" s="123">
        <v>2</v>
      </c>
      <c r="BA30" s="123">
        <f t="shared" si="1"/>
        <v>0</v>
      </c>
      <c r="BB30" s="123">
        <f t="shared" si="2"/>
        <v>0</v>
      </c>
      <c r="BC30" s="123">
        <f t="shared" si="3"/>
        <v>0</v>
      </c>
      <c r="BD30" s="123">
        <f t="shared" si="4"/>
        <v>0</v>
      </c>
      <c r="BE30" s="123">
        <f t="shared" si="5"/>
        <v>0</v>
      </c>
      <c r="CZ30" s="123">
        <v>0</v>
      </c>
    </row>
    <row r="31" spans="1:104" x14ac:dyDescent="0.2">
      <c r="A31" s="151">
        <v>16</v>
      </c>
      <c r="B31" s="152" t="s">
        <v>115</v>
      </c>
      <c r="C31" s="153" t="s">
        <v>116</v>
      </c>
      <c r="D31" s="154" t="s">
        <v>66</v>
      </c>
      <c r="E31" s="155">
        <v>1</v>
      </c>
      <c r="F31" s="155">
        <v>0</v>
      </c>
      <c r="G31" s="156">
        <f t="shared" si="0"/>
        <v>0</v>
      </c>
      <c r="O31" s="150">
        <v>2</v>
      </c>
      <c r="AA31" s="123">
        <v>12</v>
      </c>
      <c r="AB31" s="123">
        <v>0</v>
      </c>
      <c r="AC31" s="123">
        <v>16</v>
      </c>
      <c r="AZ31" s="123">
        <v>2</v>
      </c>
      <c r="BA31" s="123">
        <f t="shared" si="1"/>
        <v>0</v>
      </c>
      <c r="BB31" s="123">
        <f t="shared" si="2"/>
        <v>0</v>
      </c>
      <c r="BC31" s="123">
        <f t="shared" si="3"/>
        <v>0</v>
      </c>
      <c r="BD31" s="123">
        <f t="shared" si="4"/>
        <v>0</v>
      </c>
      <c r="BE31" s="123">
        <f t="shared" si="5"/>
        <v>0</v>
      </c>
      <c r="CZ31" s="123">
        <v>0</v>
      </c>
    </row>
    <row r="32" spans="1:104" x14ac:dyDescent="0.2">
      <c r="A32" s="151">
        <v>17</v>
      </c>
      <c r="B32" s="152" t="s">
        <v>117</v>
      </c>
      <c r="C32" s="153" t="s">
        <v>118</v>
      </c>
      <c r="D32" s="154" t="s">
        <v>66</v>
      </c>
      <c r="E32" s="155">
        <v>6</v>
      </c>
      <c r="F32" s="155">
        <v>0</v>
      </c>
      <c r="G32" s="156">
        <f t="shared" si="0"/>
        <v>0</v>
      </c>
      <c r="O32" s="150">
        <v>2</v>
      </c>
      <c r="AA32" s="123">
        <v>12</v>
      </c>
      <c r="AB32" s="123">
        <v>0</v>
      </c>
      <c r="AC32" s="123">
        <v>17</v>
      </c>
      <c r="AZ32" s="123">
        <v>2</v>
      </c>
      <c r="BA32" s="123">
        <f t="shared" si="1"/>
        <v>0</v>
      </c>
      <c r="BB32" s="123">
        <f t="shared" si="2"/>
        <v>0</v>
      </c>
      <c r="BC32" s="123">
        <f t="shared" si="3"/>
        <v>0</v>
      </c>
      <c r="BD32" s="123">
        <f t="shared" si="4"/>
        <v>0</v>
      </c>
      <c r="BE32" s="123">
        <f t="shared" si="5"/>
        <v>0</v>
      </c>
      <c r="CZ32" s="123">
        <v>0</v>
      </c>
    </row>
    <row r="33" spans="1:104" x14ac:dyDescent="0.2">
      <c r="A33" s="151">
        <v>18</v>
      </c>
      <c r="B33" s="152" t="s">
        <v>119</v>
      </c>
      <c r="C33" s="153" t="s">
        <v>120</v>
      </c>
      <c r="D33" s="154" t="s">
        <v>66</v>
      </c>
      <c r="E33" s="155">
        <v>1</v>
      </c>
      <c r="F33" s="155">
        <v>0</v>
      </c>
      <c r="G33" s="156">
        <f t="shared" si="0"/>
        <v>0</v>
      </c>
      <c r="O33" s="150">
        <v>2</v>
      </c>
      <c r="AA33" s="123">
        <v>12</v>
      </c>
      <c r="AB33" s="123">
        <v>0</v>
      </c>
      <c r="AC33" s="123">
        <v>18</v>
      </c>
      <c r="AZ33" s="123">
        <v>2</v>
      </c>
      <c r="BA33" s="123">
        <f t="shared" si="1"/>
        <v>0</v>
      </c>
      <c r="BB33" s="123">
        <f t="shared" si="2"/>
        <v>0</v>
      </c>
      <c r="BC33" s="123">
        <f t="shared" si="3"/>
        <v>0</v>
      </c>
      <c r="BD33" s="123">
        <f t="shared" si="4"/>
        <v>0</v>
      </c>
      <c r="BE33" s="123">
        <f t="shared" si="5"/>
        <v>0</v>
      </c>
      <c r="CZ33" s="123">
        <v>0</v>
      </c>
    </row>
    <row r="34" spans="1:104" x14ac:dyDescent="0.2">
      <c r="A34" s="151">
        <v>19</v>
      </c>
      <c r="B34" s="152" t="s">
        <v>121</v>
      </c>
      <c r="C34" s="153" t="s">
        <v>122</v>
      </c>
      <c r="D34" s="154" t="s">
        <v>110</v>
      </c>
      <c r="E34" s="155">
        <v>1</v>
      </c>
      <c r="F34" s="155">
        <v>0</v>
      </c>
      <c r="G34" s="156">
        <f t="shared" si="0"/>
        <v>0</v>
      </c>
      <c r="O34" s="150">
        <v>2</v>
      </c>
      <c r="AA34" s="123">
        <v>12</v>
      </c>
      <c r="AB34" s="123">
        <v>0</v>
      </c>
      <c r="AC34" s="123">
        <v>19</v>
      </c>
      <c r="AZ34" s="123">
        <v>2</v>
      </c>
      <c r="BA34" s="123">
        <f t="shared" si="1"/>
        <v>0</v>
      </c>
      <c r="BB34" s="123">
        <f t="shared" si="2"/>
        <v>0</v>
      </c>
      <c r="BC34" s="123">
        <f t="shared" si="3"/>
        <v>0</v>
      </c>
      <c r="BD34" s="123">
        <f t="shared" si="4"/>
        <v>0</v>
      </c>
      <c r="BE34" s="123">
        <f t="shared" si="5"/>
        <v>0</v>
      </c>
      <c r="CZ34" s="123">
        <v>0</v>
      </c>
    </row>
    <row r="35" spans="1:104" x14ac:dyDescent="0.2">
      <c r="A35" s="151">
        <v>20</v>
      </c>
      <c r="B35" s="152" t="s">
        <v>123</v>
      </c>
      <c r="C35" s="153" t="s">
        <v>124</v>
      </c>
      <c r="D35" s="154" t="s">
        <v>110</v>
      </c>
      <c r="E35" s="155">
        <v>1</v>
      </c>
      <c r="F35" s="155">
        <v>0</v>
      </c>
      <c r="G35" s="156">
        <f t="shared" si="0"/>
        <v>0</v>
      </c>
      <c r="O35" s="150">
        <v>2</v>
      </c>
      <c r="AA35" s="123">
        <v>12</v>
      </c>
      <c r="AB35" s="123">
        <v>0</v>
      </c>
      <c r="AC35" s="123">
        <v>20</v>
      </c>
      <c r="AZ35" s="123">
        <v>2</v>
      </c>
      <c r="BA35" s="123">
        <f t="shared" si="1"/>
        <v>0</v>
      </c>
      <c r="BB35" s="123">
        <f t="shared" si="2"/>
        <v>0</v>
      </c>
      <c r="BC35" s="123">
        <f t="shared" si="3"/>
        <v>0</v>
      </c>
      <c r="BD35" s="123">
        <f t="shared" si="4"/>
        <v>0</v>
      </c>
      <c r="BE35" s="123">
        <f t="shared" si="5"/>
        <v>0</v>
      </c>
      <c r="CZ35" s="123">
        <v>0</v>
      </c>
    </row>
    <row r="36" spans="1:104" x14ac:dyDescent="0.2">
      <c r="A36" s="151">
        <v>21</v>
      </c>
      <c r="B36" s="152" t="s">
        <v>125</v>
      </c>
      <c r="C36" s="153" t="s">
        <v>126</v>
      </c>
      <c r="D36" s="154" t="s">
        <v>85</v>
      </c>
      <c r="E36" s="155">
        <v>5.8000000000000003E-2</v>
      </c>
      <c r="F36" s="155">
        <v>0</v>
      </c>
      <c r="G36" s="156">
        <f t="shared" si="0"/>
        <v>0</v>
      </c>
      <c r="O36" s="150">
        <v>2</v>
      </c>
      <c r="AA36" s="123">
        <v>12</v>
      </c>
      <c r="AB36" s="123">
        <v>0</v>
      </c>
      <c r="AC36" s="123">
        <v>21</v>
      </c>
      <c r="AZ36" s="123">
        <v>2</v>
      </c>
      <c r="BA36" s="123">
        <f t="shared" si="1"/>
        <v>0</v>
      </c>
      <c r="BB36" s="123">
        <f t="shared" si="2"/>
        <v>0</v>
      </c>
      <c r="BC36" s="123">
        <f t="shared" si="3"/>
        <v>0</v>
      </c>
      <c r="BD36" s="123">
        <f t="shared" si="4"/>
        <v>0</v>
      </c>
      <c r="BE36" s="123">
        <f t="shared" si="5"/>
        <v>0</v>
      </c>
      <c r="CZ36" s="123">
        <v>0</v>
      </c>
    </row>
    <row r="37" spans="1:104" x14ac:dyDescent="0.2">
      <c r="A37" s="157"/>
      <c r="B37" s="158" t="s">
        <v>67</v>
      </c>
      <c r="C37" s="159" t="str">
        <f>CONCATENATE(B27," ",C27)</f>
        <v>731 Kotelny</v>
      </c>
      <c r="D37" s="157"/>
      <c r="E37" s="160"/>
      <c r="F37" s="160"/>
      <c r="G37" s="161">
        <f>SUM(G27:G36)</f>
        <v>0</v>
      </c>
      <c r="O37" s="150">
        <v>4</v>
      </c>
      <c r="BA37" s="162">
        <f>SUM(BA27:BA36)</f>
        <v>0</v>
      </c>
      <c r="BB37" s="162">
        <f>SUM(BB27:BB36)</f>
        <v>0</v>
      </c>
      <c r="BC37" s="162">
        <f>SUM(BC27:BC36)</f>
        <v>0</v>
      </c>
      <c r="BD37" s="162">
        <f>SUM(BD27:BD36)</f>
        <v>0</v>
      </c>
      <c r="BE37" s="162">
        <f>SUM(BE27:BE36)</f>
        <v>0</v>
      </c>
    </row>
    <row r="38" spans="1:104" x14ac:dyDescent="0.2">
      <c r="A38" s="143" t="s">
        <v>65</v>
      </c>
      <c r="B38" s="144" t="s">
        <v>127</v>
      </c>
      <c r="C38" s="145" t="s">
        <v>128</v>
      </c>
      <c r="D38" s="146"/>
      <c r="E38" s="147"/>
      <c r="F38" s="147"/>
      <c r="G38" s="148"/>
      <c r="H38" s="149"/>
      <c r="I38" s="149"/>
      <c r="O38" s="150">
        <v>1</v>
      </c>
    </row>
    <row r="39" spans="1:104" x14ac:dyDescent="0.2">
      <c r="A39" s="151">
        <v>22</v>
      </c>
      <c r="B39" s="152" t="s">
        <v>129</v>
      </c>
      <c r="C39" s="153" t="s">
        <v>130</v>
      </c>
      <c r="D39" s="154" t="s">
        <v>90</v>
      </c>
      <c r="E39" s="155">
        <v>8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22</v>
      </c>
      <c r="AZ39" s="123">
        <v>2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7.9799999999999992E-3</v>
      </c>
    </row>
    <row r="40" spans="1:104" x14ac:dyDescent="0.2">
      <c r="A40" s="151">
        <v>23</v>
      </c>
      <c r="B40" s="152" t="s">
        <v>131</v>
      </c>
      <c r="C40" s="153" t="s">
        <v>132</v>
      </c>
      <c r="D40" s="154" t="s">
        <v>90</v>
      </c>
      <c r="E40" s="155">
        <v>8</v>
      </c>
      <c r="F40" s="155">
        <v>0</v>
      </c>
      <c r="G40" s="156">
        <f>E40*F40</f>
        <v>0</v>
      </c>
      <c r="O40" s="150">
        <v>2</v>
      </c>
      <c r="AA40" s="123">
        <v>12</v>
      </c>
      <c r="AB40" s="123">
        <v>0</v>
      </c>
      <c r="AC40" s="123">
        <v>23</v>
      </c>
      <c r="AZ40" s="123">
        <v>2</v>
      </c>
      <c r="BA40" s="123">
        <f>IF(AZ40=1,G40,0)</f>
        <v>0</v>
      </c>
      <c r="BB40" s="123">
        <f>IF(AZ40=2,G40,0)</f>
        <v>0</v>
      </c>
      <c r="BC40" s="123">
        <f>IF(AZ40=3,G40,0)</f>
        <v>0</v>
      </c>
      <c r="BD40" s="123">
        <f>IF(AZ40=4,G40,0)</f>
        <v>0</v>
      </c>
      <c r="BE40" s="123">
        <f>IF(AZ40=5,G40,0)</f>
        <v>0</v>
      </c>
      <c r="CZ40" s="123">
        <v>0</v>
      </c>
    </row>
    <row r="41" spans="1:104" x14ac:dyDescent="0.2">
      <c r="A41" s="151">
        <v>24</v>
      </c>
      <c r="B41" s="152" t="s">
        <v>133</v>
      </c>
      <c r="C41" s="153" t="s">
        <v>134</v>
      </c>
      <c r="D41" s="154" t="s">
        <v>85</v>
      </c>
      <c r="E41" s="155">
        <v>7.2999999999999995E-2</v>
      </c>
      <c r="F41" s="155">
        <v>0</v>
      </c>
      <c r="G41" s="156">
        <f>E41*F41</f>
        <v>0</v>
      </c>
      <c r="O41" s="150">
        <v>2</v>
      </c>
      <c r="AA41" s="123">
        <v>12</v>
      </c>
      <c r="AB41" s="123">
        <v>0</v>
      </c>
      <c r="AC41" s="123">
        <v>24</v>
      </c>
      <c r="AZ41" s="123">
        <v>2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0</v>
      </c>
    </row>
    <row r="42" spans="1:104" x14ac:dyDescent="0.2">
      <c r="A42" s="157"/>
      <c r="B42" s="158" t="s">
        <v>67</v>
      </c>
      <c r="C42" s="159" t="str">
        <f>CONCATENATE(B38," ",C38)</f>
        <v>733 Rozvod potrubí</v>
      </c>
      <c r="D42" s="157"/>
      <c r="E42" s="160"/>
      <c r="F42" s="160"/>
      <c r="G42" s="161">
        <f>SUM(G38:G41)</f>
        <v>0</v>
      </c>
      <c r="O42" s="150">
        <v>4</v>
      </c>
      <c r="BA42" s="162">
        <f>SUM(BA38:BA41)</f>
        <v>0</v>
      </c>
      <c r="BB42" s="162">
        <f>SUM(BB38:BB41)</f>
        <v>0</v>
      </c>
      <c r="BC42" s="162">
        <f>SUM(BC38:BC41)</f>
        <v>0</v>
      </c>
      <c r="BD42" s="162">
        <f>SUM(BD38:BD41)</f>
        <v>0</v>
      </c>
      <c r="BE42" s="162">
        <f>SUM(BE38:BE41)</f>
        <v>0</v>
      </c>
    </row>
    <row r="43" spans="1:104" x14ac:dyDescent="0.2">
      <c r="A43" s="143" t="s">
        <v>65</v>
      </c>
      <c r="B43" s="144" t="s">
        <v>135</v>
      </c>
      <c r="C43" s="145" t="s">
        <v>136</v>
      </c>
      <c r="D43" s="146"/>
      <c r="E43" s="147"/>
      <c r="F43" s="147"/>
      <c r="G43" s="148"/>
      <c r="H43" s="149"/>
      <c r="I43" s="149"/>
      <c r="O43" s="150">
        <v>1</v>
      </c>
    </row>
    <row r="44" spans="1:104" x14ac:dyDescent="0.2">
      <c r="A44" s="151">
        <v>25</v>
      </c>
      <c r="B44" s="152" t="s">
        <v>137</v>
      </c>
      <c r="C44" s="153" t="s">
        <v>138</v>
      </c>
      <c r="D44" s="154" t="s">
        <v>93</v>
      </c>
      <c r="E44" s="155">
        <v>43</v>
      </c>
      <c r="F44" s="155">
        <v>0</v>
      </c>
      <c r="G44" s="156">
        <f t="shared" ref="G44:G49" si="6">E44*F44</f>
        <v>0</v>
      </c>
      <c r="O44" s="150">
        <v>2</v>
      </c>
      <c r="AA44" s="123">
        <v>12</v>
      </c>
      <c r="AB44" s="123">
        <v>0</v>
      </c>
      <c r="AC44" s="123">
        <v>25</v>
      </c>
      <c r="AZ44" s="123">
        <v>2</v>
      </c>
      <c r="BA44" s="123">
        <f t="shared" ref="BA44:BA49" si="7">IF(AZ44=1,G44,0)</f>
        <v>0</v>
      </c>
      <c r="BB44" s="123">
        <f t="shared" ref="BB44:BB49" si="8">IF(AZ44=2,G44,0)</f>
        <v>0</v>
      </c>
      <c r="BC44" s="123">
        <f t="shared" ref="BC44:BC49" si="9">IF(AZ44=3,G44,0)</f>
        <v>0</v>
      </c>
      <c r="BD44" s="123">
        <f t="shared" ref="BD44:BD49" si="10">IF(AZ44=4,G44,0)</f>
        <v>0</v>
      </c>
      <c r="BE44" s="123">
        <f t="shared" ref="BE44:BE49" si="11">IF(AZ44=5,G44,0)</f>
        <v>0</v>
      </c>
      <c r="CZ44" s="123">
        <v>0</v>
      </c>
    </row>
    <row r="45" spans="1:104" x14ac:dyDescent="0.2">
      <c r="A45" s="151">
        <v>26</v>
      </c>
      <c r="B45" s="152" t="s">
        <v>139</v>
      </c>
      <c r="C45" s="153" t="s">
        <v>140</v>
      </c>
      <c r="D45" s="154" t="s">
        <v>93</v>
      </c>
      <c r="E45" s="155">
        <v>2</v>
      </c>
      <c r="F45" s="155">
        <v>0</v>
      </c>
      <c r="G45" s="156">
        <f t="shared" si="6"/>
        <v>0</v>
      </c>
      <c r="O45" s="150">
        <v>2</v>
      </c>
      <c r="AA45" s="123">
        <v>12</v>
      </c>
      <c r="AB45" s="123">
        <v>0</v>
      </c>
      <c r="AC45" s="123">
        <v>26</v>
      </c>
      <c r="AZ45" s="123">
        <v>2</v>
      </c>
      <c r="BA45" s="123">
        <f t="shared" si="7"/>
        <v>0</v>
      </c>
      <c r="BB45" s="123">
        <f t="shared" si="8"/>
        <v>0</v>
      </c>
      <c r="BC45" s="123">
        <f t="shared" si="9"/>
        <v>0</v>
      </c>
      <c r="BD45" s="123">
        <f t="shared" si="10"/>
        <v>0</v>
      </c>
      <c r="BE45" s="123">
        <f t="shared" si="11"/>
        <v>0</v>
      </c>
      <c r="CZ45" s="123">
        <v>0</v>
      </c>
    </row>
    <row r="46" spans="1:104" x14ac:dyDescent="0.2">
      <c r="A46" s="151">
        <v>27</v>
      </c>
      <c r="B46" s="152" t="s">
        <v>141</v>
      </c>
      <c r="C46" s="153" t="s">
        <v>142</v>
      </c>
      <c r="D46" s="154" t="s">
        <v>93</v>
      </c>
      <c r="E46" s="155">
        <v>2</v>
      </c>
      <c r="F46" s="155">
        <v>0</v>
      </c>
      <c r="G46" s="156">
        <f t="shared" si="6"/>
        <v>0</v>
      </c>
      <c r="O46" s="150">
        <v>2</v>
      </c>
      <c r="AA46" s="123">
        <v>12</v>
      </c>
      <c r="AB46" s="123">
        <v>0</v>
      </c>
      <c r="AC46" s="123">
        <v>27</v>
      </c>
      <c r="AZ46" s="123">
        <v>2</v>
      </c>
      <c r="BA46" s="123">
        <f t="shared" si="7"/>
        <v>0</v>
      </c>
      <c r="BB46" s="123">
        <f t="shared" si="8"/>
        <v>0</v>
      </c>
      <c r="BC46" s="123">
        <f t="shared" si="9"/>
        <v>0</v>
      </c>
      <c r="BD46" s="123">
        <f t="shared" si="10"/>
        <v>0</v>
      </c>
      <c r="BE46" s="123">
        <f t="shared" si="11"/>
        <v>0</v>
      </c>
      <c r="CZ46" s="123">
        <v>0</v>
      </c>
    </row>
    <row r="47" spans="1:104" x14ac:dyDescent="0.2">
      <c r="A47" s="151">
        <v>28</v>
      </c>
      <c r="B47" s="152" t="s">
        <v>143</v>
      </c>
      <c r="C47" s="153" t="s">
        <v>144</v>
      </c>
      <c r="D47" s="154" t="s">
        <v>93</v>
      </c>
      <c r="E47" s="155">
        <v>1</v>
      </c>
      <c r="F47" s="155">
        <v>0</v>
      </c>
      <c r="G47" s="156">
        <f t="shared" si="6"/>
        <v>0</v>
      </c>
      <c r="O47" s="150">
        <v>2</v>
      </c>
      <c r="AA47" s="123">
        <v>12</v>
      </c>
      <c r="AB47" s="123">
        <v>1</v>
      </c>
      <c r="AC47" s="123">
        <v>28</v>
      </c>
      <c r="AZ47" s="123">
        <v>2</v>
      </c>
      <c r="BA47" s="123">
        <f t="shared" si="7"/>
        <v>0</v>
      </c>
      <c r="BB47" s="123">
        <f t="shared" si="8"/>
        <v>0</v>
      </c>
      <c r="BC47" s="123">
        <f t="shared" si="9"/>
        <v>0</v>
      </c>
      <c r="BD47" s="123">
        <f t="shared" si="10"/>
        <v>0</v>
      </c>
      <c r="BE47" s="123">
        <f t="shared" si="11"/>
        <v>0</v>
      </c>
      <c r="CZ47" s="123">
        <v>6.2399999999999999E-3</v>
      </c>
    </row>
    <row r="48" spans="1:104" x14ac:dyDescent="0.2">
      <c r="A48" s="151">
        <v>29</v>
      </c>
      <c r="B48" s="152" t="s">
        <v>145</v>
      </c>
      <c r="C48" s="153" t="s">
        <v>146</v>
      </c>
      <c r="D48" s="154" t="s">
        <v>93</v>
      </c>
      <c r="E48" s="155">
        <v>1</v>
      </c>
      <c r="F48" s="155">
        <v>0</v>
      </c>
      <c r="G48" s="156">
        <f t="shared" si="6"/>
        <v>0</v>
      </c>
      <c r="O48" s="150">
        <v>2</v>
      </c>
      <c r="AA48" s="123">
        <v>12</v>
      </c>
      <c r="AB48" s="123">
        <v>1</v>
      </c>
      <c r="AC48" s="123">
        <v>29</v>
      </c>
      <c r="AZ48" s="123">
        <v>2</v>
      </c>
      <c r="BA48" s="123">
        <f t="shared" si="7"/>
        <v>0</v>
      </c>
      <c r="BB48" s="123">
        <f t="shared" si="8"/>
        <v>0</v>
      </c>
      <c r="BC48" s="123">
        <f t="shared" si="9"/>
        <v>0</v>
      </c>
      <c r="BD48" s="123">
        <f t="shared" si="10"/>
        <v>0</v>
      </c>
      <c r="BE48" s="123">
        <f t="shared" si="11"/>
        <v>0</v>
      </c>
      <c r="CZ48" s="123">
        <v>7.28E-3</v>
      </c>
    </row>
    <row r="49" spans="1:104" x14ac:dyDescent="0.2">
      <c r="A49" s="151">
        <v>30</v>
      </c>
      <c r="B49" s="152" t="s">
        <v>147</v>
      </c>
      <c r="C49" s="153" t="s">
        <v>148</v>
      </c>
      <c r="D49" s="154" t="s">
        <v>85</v>
      </c>
      <c r="E49" s="155">
        <v>6.5000000000000002E-2</v>
      </c>
      <c r="F49" s="155">
        <v>0</v>
      </c>
      <c r="G49" s="156">
        <f t="shared" si="6"/>
        <v>0</v>
      </c>
      <c r="O49" s="150">
        <v>2</v>
      </c>
      <c r="AA49" s="123">
        <v>12</v>
      </c>
      <c r="AB49" s="123">
        <v>0</v>
      </c>
      <c r="AC49" s="123">
        <v>30</v>
      </c>
      <c r="AZ49" s="123">
        <v>2</v>
      </c>
      <c r="BA49" s="123">
        <f t="shared" si="7"/>
        <v>0</v>
      </c>
      <c r="BB49" s="123">
        <f t="shared" si="8"/>
        <v>0</v>
      </c>
      <c r="BC49" s="123">
        <f t="shared" si="9"/>
        <v>0</v>
      </c>
      <c r="BD49" s="123">
        <f t="shared" si="10"/>
        <v>0</v>
      </c>
      <c r="BE49" s="123">
        <f t="shared" si="11"/>
        <v>0</v>
      </c>
      <c r="CZ49" s="123">
        <v>0</v>
      </c>
    </row>
    <row r="50" spans="1:104" x14ac:dyDescent="0.2">
      <c r="A50" s="157"/>
      <c r="B50" s="158" t="s">
        <v>67</v>
      </c>
      <c r="C50" s="159" t="str">
        <f>CONCATENATE(B43," ",C43)</f>
        <v>735 Otopná tělesa</v>
      </c>
      <c r="D50" s="157"/>
      <c r="E50" s="160"/>
      <c r="F50" s="160"/>
      <c r="G50" s="161">
        <f>SUM(G43:G49)</f>
        <v>0</v>
      </c>
      <c r="O50" s="150">
        <v>4</v>
      </c>
      <c r="BA50" s="162">
        <f>SUM(BA43:BA49)</f>
        <v>0</v>
      </c>
      <c r="BB50" s="162">
        <f>SUM(BB43:BB49)</f>
        <v>0</v>
      </c>
      <c r="BC50" s="162">
        <f>SUM(BC43:BC49)</f>
        <v>0</v>
      </c>
      <c r="BD50" s="162">
        <f>SUM(BD43:BD49)</f>
        <v>0</v>
      </c>
      <c r="BE50" s="162">
        <f>SUM(BE43:BE49)</f>
        <v>0</v>
      </c>
    </row>
    <row r="51" spans="1:104" x14ac:dyDescent="0.2">
      <c r="A51" s="143" t="s">
        <v>65</v>
      </c>
      <c r="B51" s="144" t="s">
        <v>149</v>
      </c>
      <c r="C51" s="145" t="s">
        <v>150</v>
      </c>
      <c r="D51" s="146"/>
      <c r="E51" s="147"/>
      <c r="F51" s="147"/>
      <c r="G51" s="148"/>
      <c r="H51" s="149"/>
      <c r="I51" s="149"/>
      <c r="O51" s="150">
        <v>1</v>
      </c>
    </row>
    <row r="52" spans="1:104" x14ac:dyDescent="0.2">
      <c r="A52" s="151">
        <v>31</v>
      </c>
      <c r="B52" s="152" t="s">
        <v>151</v>
      </c>
      <c r="C52" s="153" t="s">
        <v>152</v>
      </c>
      <c r="D52" s="154" t="s">
        <v>74</v>
      </c>
      <c r="E52" s="155">
        <v>0.5</v>
      </c>
      <c r="F52" s="155">
        <v>0</v>
      </c>
      <c r="G52" s="156">
        <f>E52*F52</f>
        <v>0</v>
      </c>
      <c r="O52" s="150">
        <v>2</v>
      </c>
      <c r="AA52" s="123">
        <v>12</v>
      </c>
      <c r="AB52" s="123">
        <v>0</v>
      </c>
      <c r="AC52" s="123">
        <v>31</v>
      </c>
      <c r="AZ52" s="123">
        <v>2</v>
      </c>
      <c r="BA52" s="123">
        <f>IF(AZ52=1,G52,0)</f>
        <v>0</v>
      </c>
      <c r="BB52" s="123">
        <f>IF(AZ52=2,G52,0)</f>
        <v>0</v>
      </c>
      <c r="BC52" s="123">
        <f>IF(AZ52=3,G52,0)</f>
        <v>0</v>
      </c>
      <c r="BD52" s="123">
        <f>IF(AZ52=4,G52,0)</f>
        <v>0</v>
      </c>
      <c r="BE52" s="123">
        <f>IF(AZ52=5,G52,0)</f>
        <v>0</v>
      </c>
      <c r="CZ52" s="123">
        <v>9.0000000000000006E-5</v>
      </c>
    </row>
    <row r="53" spans="1:104" ht="22.5" x14ac:dyDescent="0.2">
      <c r="A53" s="151">
        <v>32</v>
      </c>
      <c r="B53" s="152" t="s">
        <v>153</v>
      </c>
      <c r="C53" s="153" t="s">
        <v>154</v>
      </c>
      <c r="D53" s="154" t="s">
        <v>74</v>
      </c>
      <c r="E53" s="155">
        <v>0.5</v>
      </c>
      <c r="F53" s="155">
        <v>0</v>
      </c>
      <c r="G53" s="156">
        <f>E53*F53</f>
        <v>0</v>
      </c>
      <c r="O53" s="150">
        <v>2</v>
      </c>
      <c r="AA53" s="123">
        <v>12</v>
      </c>
      <c r="AB53" s="123">
        <v>0</v>
      </c>
      <c r="AC53" s="123">
        <v>32</v>
      </c>
      <c r="AZ53" s="123">
        <v>2</v>
      </c>
      <c r="BA53" s="123">
        <f>IF(AZ53=1,G53,0)</f>
        <v>0</v>
      </c>
      <c r="BB53" s="123">
        <f>IF(AZ53=2,G53,0)</f>
        <v>0</v>
      </c>
      <c r="BC53" s="123">
        <f>IF(AZ53=3,G53,0)</f>
        <v>0</v>
      </c>
      <c r="BD53" s="123">
        <f>IF(AZ53=4,G53,0)</f>
        <v>0</v>
      </c>
      <c r="BE53" s="123">
        <f>IF(AZ53=5,G53,0)</f>
        <v>0</v>
      </c>
      <c r="CZ53" s="123">
        <v>3.2000000000000003E-4</v>
      </c>
    </row>
    <row r="54" spans="1:104" x14ac:dyDescent="0.2">
      <c r="A54" s="157"/>
      <c r="B54" s="158" t="s">
        <v>67</v>
      </c>
      <c r="C54" s="159" t="str">
        <f>CONCATENATE(B51," ",C51)</f>
        <v>783 Nátěry</v>
      </c>
      <c r="D54" s="157"/>
      <c r="E54" s="160"/>
      <c r="F54" s="160"/>
      <c r="G54" s="161">
        <f>SUM(G51:G53)</f>
        <v>0</v>
      </c>
      <c r="O54" s="150">
        <v>4</v>
      </c>
      <c r="BA54" s="162">
        <f>SUM(BA51:BA53)</f>
        <v>0</v>
      </c>
      <c r="BB54" s="162">
        <f>SUM(BB51:BB53)</f>
        <v>0</v>
      </c>
      <c r="BC54" s="162">
        <f>SUM(BC51:BC53)</f>
        <v>0</v>
      </c>
      <c r="BD54" s="162">
        <f>SUM(BD51:BD53)</f>
        <v>0</v>
      </c>
      <c r="BE54" s="162">
        <f>SUM(BE51:BE53)</f>
        <v>0</v>
      </c>
    </row>
    <row r="55" spans="1:104" x14ac:dyDescent="0.2">
      <c r="A55" s="143" t="s">
        <v>65</v>
      </c>
      <c r="B55" s="144" t="s">
        <v>155</v>
      </c>
      <c r="C55" s="145" t="s">
        <v>156</v>
      </c>
      <c r="D55" s="146"/>
      <c r="E55" s="147"/>
      <c r="F55" s="147"/>
      <c r="G55" s="148"/>
      <c r="H55" s="149"/>
      <c r="I55" s="149"/>
      <c r="O55" s="150">
        <v>1</v>
      </c>
    </row>
    <row r="56" spans="1:104" x14ac:dyDescent="0.2">
      <c r="A56" s="151">
        <v>33</v>
      </c>
      <c r="B56" s="152" t="s">
        <v>157</v>
      </c>
      <c r="C56" s="153" t="s">
        <v>158</v>
      </c>
      <c r="D56" s="154" t="s">
        <v>93</v>
      </c>
      <c r="E56" s="155">
        <v>1</v>
      </c>
      <c r="F56" s="155">
        <v>0</v>
      </c>
      <c r="G56" s="156">
        <f>E56*F56</f>
        <v>0</v>
      </c>
      <c r="O56" s="150">
        <v>2</v>
      </c>
      <c r="AA56" s="123">
        <v>12</v>
      </c>
      <c r="AB56" s="123">
        <v>0</v>
      </c>
      <c r="AC56" s="123">
        <v>33</v>
      </c>
      <c r="AZ56" s="123">
        <v>1</v>
      </c>
      <c r="BA56" s="123">
        <f>IF(AZ56=1,G56,0)</f>
        <v>0</v>
      </c>
      <c r="BB56" s="123">
        <f>IF(AZ56=2,G56,0)</f>
        <v>0</v>
      </c>
      <c r="BC56" s="123">
        <f>IF(AZ56=3,G56,0)</f>
        <v>0</v>
      </c>
      <c r="BD56" s="123">
        <f>IF(AZ56=4,G56,0)</f>
        <v>0</v>
      </c>
      <c r="BE56" s="123">
        <f>IF(AZ56=5,G56,0)</f>
        <v>0</v>
      </c>
      <c r="CZ56" s="123">
        <v>8.8000000000000005E-3</v>
      </c>
    </row>
    <row r="57" spans="1:104" x14ac:dyDescent="0.2">
      <c r="A57" s="157"/>
      <c r="B57" s="158" t="s">
        <v>67</v>
      </c>
      <c r="C57" s="159" t="str">
        <f>CONCATENATE(B55," ",C55)</f>
        <v>738 Strojovny</v>
      </c>
      <c r="D57" s="157"/>
      <c r="E57" s="160"/>
      <c r="F57" s="160"/>
      <c r="G57" s="161">
        <f>SUM(G55:G56)</f>
        <v>0</v>
      </c>
      <c r="O57" s="150">
        <v>4</v>
      </c>
      <c r="BA57" s="162">
        <f>SUM(BA55:BA56)</f>
        <v>0</v>
      </c>
      <c r="BB57" s="162">
        <f>SUM(BB55:BB56)</f>
        <v>0</v>
      </c>
      <c r="BC57" s="162">
        <f>SUM(BC55:BC56)</f>
        <v>0</v>
      </c>
      <c r="BD57" s="162">
        <f>SUM(BD55:BD56)</f>
        <v>0</v>
      </c>
      <c r="BE57" s="162">
        <f>SUM(BE55:BE56)</f>
        <v>0</v>
      </c>
    </row>
    <row r="58" spans="1:104" x14ac:dyDescent="0.2">
      <c r="A58" s="143" t="s">
        <v>65</v>
      </c>
      <c r="B58" s="144" t="s">
        <v>159</v>
      </c>
      <c r="C58" s="145" t="s">
        <v>160</v>
      </c>
      <c r="D58" s="146"/>
      <c r="E58" s="147"/>
      <c r="F58" s="147"/>
      <c r="G58" s="148"/>
      <c r="H58" s="149"/>
      <c r="I58" s="149"/>
      <c r="O58" s="150">
        <v>1</v>
      </c>
    </row>
    <row r="59" spans="1:104" x14ac:dyDescent="0.2">
      <c r="A59" s="151">
        <v>34</v>
      </c>
      <c r="B59" s="152" t="s">
        <v>161</v>
      </c>
      <c r="C59" s="153" t="s">
        <v>162</v>
      </c>
      <c r="D59" s="154" t="s">
        <v>163</v>
      </c>
      <c r="E59" s="155">
        <v>48</v>
      </c>
      <c r="F59" s="155">
        <v>0</v>
      </c>
      <c r="G59" s="156">
        <f t="shared" ref="G59:G64" si="12">E59*F59</f>
        <v>0</v>
      </c>
      <c r="O59" s="150">
        <v>2</v>
      </c>
      <c r="AA59" s="123">
        <v>12</v>
      </c>
      <c r="AB59" s="123">
        <v>0</v>
      </c>
      <c r="AC59" s="123">
        <v>34</v>
      </c>
      <c r="AZ59" s="123">
        <v>1</v>
      </c>
      <c r="BA59" s="123">
        <f t="shared" ref="BA59:BA64" si="13">IF(AZ59=1,G59,0)</f>
        <v>0</v>
      </c>
      <c r="BB59" s="123">
        <f t="shared" ref="BB59:BB64" si="14">IF(AZ59=2,G59,0)</f>
        <v>0</v>
      </c>
      <c r="BC59" s="123">
        <f t="shared" ref="BC59:BC64" si="15">IF(AZ59=3,G59,0)</f>
        <v>0</v>
      </c>
      <c r="BD59" s="123">
        <f t="shared" ref="BD59:BD64" si="16">IF(AZ59=4,G59,0)</f>
        <v>0</v>
      </c>
      <c r="BE59" s="123">
        <f t="shared" ref="BE59:BE64" si="17">IF(AZ59=5,G59,0)</f>
        <v>0</v>
      </c>
      <c r="CZ59" s="123">
        <v>0</v>
      </c>
    </row>
    <row r="60" spans="1:104" x14ac:dyDescent="0.2">
      <c r="A60" s="151">
        <v>35</v>
      </c>
      <c r="B60" s="152" t="s">
        <v>164</v>
      </c>
      <c r="C60" s="153" t="s">
        <v>165</v>
      </c>
      <c r="D60" s="154" t="s">
        <v>163</v>
      </c>
      <c r="E60" s="155">
        <v>4</v>
      </c>
      <c r="F60" s="155">
        <v>0</v>
      </c>
      <c r="G60" s="156">
        <f t="shared" si="12"/>
        <v>0</v>
      </c>
      <c r="O60" s="150">
        <v>2</v>
      </c>
      <c r="AA60" s="123">
        <v>12</v>
      </c>
      <c r="AB60" s="123">
        <v>0</v>
      </c>
      <c r="AC60" s="123">
        <v>35</v>
      </c>
      <c r="AZ60" s="123">
        <v>1</v>
      </c>
      <c r="BA60" s="123">
        <f t="shared" si="13"/>
        <v>0</v>
      </c>
      <c r="BB60" s="123">
        <f t="shared" si="14"/>
        <v>0</v>
      </c>
      <c r="BC60" s="123">
        <f t="shared" si="15"/>
        <v>0</v>
      </c>
      <c r="BD60" s="123">
        <f t="shared" si="16"/>
        <v>0</v>
      </c>
      <c r="BE60" s="123">
        <f t="shared" si="17"/>
        <v>0</v>
      </c>
      <c r="CZ60" s="123">
        <v>0</v>
      </c>
    </row>
    <row r="61" spans="1:104" x14ac:dyDescent="0.2">
      <c r="A61" s="151">
        <v>36</v>
      </c>
      <c r="B61" s="152" t="s">
        <v>166</v>
      </c>
      <c r="C61" s="153" t="s">
        <v>167</v>
      </c>
      <c r="D61" s="154" t="s">
        <v>163</v>
      </c>
      <c r="E61" s="155">
        <v>4</v>
      </c>
      <c r="F61" s="155">
        <v>0</v>
      </c>
      <c r="G61" s="156">
        <f t="shared" si="12"/>
        <v>0</v>
      </c>
      <c r="O61" s="150">
        <v>2</v>
      </c>
      <c r="AA61" s="123">
        <v>12</v>
      </c>
      <c r="AB61" s="123">
        <v>0</v>
      </c>
      <c r="AC61" s="123">
        <v>36</v>
      </c>
      <c r="AZ61" s="123">
        <v>1</v>
      </c>
      <c r="BA61" s="123">
        <f t="shared" si="13"/>
        <v>0</v>
      </c>
      <c r="BB61" s="123">
        <f t="shared" si="14"/>
        <v>0</v>
      </c>
      <c r="BC61" s="123">
        <f t="shared" si="15"/>
        <v>0</v>
      </c>
      <c r="BD61" s="123">
        <f t="shared" si="16"/>
        <v>0</v>
      </c>
      <c r="BE61" s="123">
        <f t="shared" si="17"/>
        <v>0</v>
      </c>
      <c r="CZ61" s="123">
        <v>0</v>
      </c>
    </row>
    <row r="62" spans="1:104" x14ac:dyDescent="0.2">
      <c r="A62" s="151">
        <v>37</v>
      </c>
      <c r="B62" s="152" t="s">
        <v>168</v>
      </c>
      <c r="C62" s="153" t="s">
        <v>169</v>
      </c>
      <c r="D62" s="154" t="s">
        <v>163</v>
      </c>
      <c r="E62" s="155">
        <v>2</v>
      </c>
      <c r="F62" s="155">
        <v>0</v>
      </c>
      <c r="G62" s="156">
        <f t="shared" si="12"/>
        <v>0</v>
      </c>
      <c r="O62" s="150">
        <v>2</v>
      </c>
      <c r="AA62" s="123">
        <v>12</v>
      </c>
      <c r="AB62" s="123">
        <v>0</v>
      </c>
      <c r="AC62" s="123">
        <v>37</v>
      </c>
      <c r="AZ62" s="123">
        <v>1</v>
      </c>
      <c r="BA62" s="123">
        <f t="shared" si="13"/>
        <v>0</v>
      </c>
      <c r="BB62" s="123">
        <f t="shared" si="14"/>
        <v>0</v>
      </c>
      <c r="BC62" s="123">
        <f t="shared" si="15"/>
        <v>0</v>
      </c>
      <c r="BD62" s="123">
        <f t="shared" si="16"/>
        <v>0</v>
      </c>
      <c r="BE62" s="123">
        <f t="shared" si="17"/>
        <v>0</v>
      </c>
      <c r="CZ62" s="123">
        <v>0</v>
      </c>
    </row>
    <row r="63" spans="1:104" x14ac:dyDescent="0.2">
      <c r="A63" s="151">
        <v>38</v>
      </c>
      <c r="B63" s="152" t="s">
        <v>170</v>
      </c>
      <c r="C63" s="153" t="s">
        <v>171</v>
      </c>
      <c r="D63" s="154" t="s">
        <v>163</v>
      </c>
      <c r="E63" s="155">
        <v>20</v>
      </c>
      <c r="F63" s="155">
        <v>0</v>
      </c>
      <c r="G63" s="156">
        <f t="shared" si="12"/>
        <v>0</v>
      </c>
      <c r="O63" s="150">
        <v>2</v>
      </c>
      <c r="AA63" s="123">
        <v>12</v>
      </c>
      <c r="AB63" s="123">
        <v>0</v>
      </c>
      <c r="AC63" s="123">
        <v>38</v>
      </c>
      <c r="AZ63" s="123">
        <v>1</v>
      </c>
      <c r="BA63" s="123">
        <f t="shared" si="13"/>
        <v>0</v>
      </c>
      <c r="BB63" s="123">
        <f t="shared" si="14"/>
        <v>0</v>
      </c>
      <c r="BC63" s="123">
        <f t="shared" si="15"/>
        <v>0</v>
      </c>
      <c r="BD63" s="123">
        <f t="shared" si="16"/>
        <v>0</v>
      </c>
      <c r="BE63" s="123">
        <f t="shared" si="17"/>
        <v>0</v>
      </c>
      <c r="CZ63" s="123">
        <v>0</v>
      </c>
    </row>
    <row r="64" spans="1:104" x14ac:dyDescent="0.2">
      <c r="A64" s="151">
        <v>39</v>
      </c>
      <c r="B64" s="152" t="s">
        <v>172</v>
      </c>
      <c r="C64" s="153" t="s">
        <v>173</v>
      </c>
      <c r="D64" s="154" t="s">
        <v>163</v>
      </c>
      <c r="E64" s="155">
        <v>10</v>
      </c>
      <c r="F64" s="155">
        <v>0</v>
      </c>
      <c r="G64" s="156">
        <f t="shared" si="12"/>
        <v>0</v>
      </c>
      <c r="O64" s="150">
        <v>2</v>
      </c>
      <c r="AA64" s="123">
        <v>12</v>
      </c>
      <c r="AB64" s="123">
        <v>0</v>
      </c>
      <c r="AC64" s="123">
        <v>39</v>
      </c>
      <c r="AZ64" s="123">
        <v>1</v>
      </c>
      <c r="BA64" s="123">
        <f t="shared" si="13"/>
        <v>0</v>
      </c>
      <c r="BB64" s="123">
        <f t="shared" si="14"/>
        <v>0</v>
      </c>
      <c r="BC64" s="123">
        <f t="shared" si="15"/>
        <v>0</v>
      </c>
      <c r="BD64" s="123">
        <f t="shared" si="16"/>
        <v>0</v>
      </c>
      <c r="BE64" s="123">
        <f t="shared" si="17"/>
        <v>0</v>
      </c>
      <c r="CZ64" s="123">
        <v>0</v>
      </c>
    </row>
    <row r="65" spans="1:57" x14ac:dyDescent="0.2">
      <c r="A65" s="157"/>
      <c r="B65" s="158" t="s">
        <v>67</v>
      </c>
      <c r="C65" s="159" t="str">
        <f>CONCATENATE(B58," ",C58)</f>
        <v>990 Hodinové zúčtovací sazby</v>
      </c>
      <c r="D65" s="157"/>
      <c r="E65" s="160"/>
      <c r="F65" s="160"/>
      <c r="G65" s="161">
        <f>SUM(G58:G64)</f>
        <v>0</v>
      </c>
      <c r="O65" s="150">
        <v>4</v>
      </c>
      <c r="BA65" s="162">
        <f>SUM(BA58:BA64)</f>
        <v>0</v>
      </c>
      <c r="BB65" s="162">
        <f>SUM(BB58:BB64)</f>
        <v>0</v>
      </c>
      <c r="BC65" s="162">
        <f>SUM(BC58:BC64)</f>
        <v>0</v>
      </c>
      <c r="BD65" s="162">
        <f>SUM(BD58:BD64)</f>
        <v>0</v>
      </c>
      <c r="BE65" s="162">
        <f>SUM(BE58:BE64)</f>
        <v>0</v>
      </c>
    </row>
    <row r="66" spans="1:57" x14ac:dyDescent="0.2">
      <c r="A66" s="124"/>
      <c r="B66" s="124"/>
      <c r="C66" s="124"/>
      <c r="D66" s="124"/>
      <c r="E66" s="124"/>
      <c r="F66" s="124"/>
      <c r="G66" s="124"/>
    </row>
    <row r="67" spans="1:57" x14ac:dyDescent="0.2">
      <c r="E67" s="123"/>
    </row>
    <row r="68" spans="1:57" x14ac:dyDescent="0.2">
      <c r="E68" s="123"/>
    </row>
    <row r="69" spans="1:57" x14ac:dyDescent="0.2">
      <c r="E69" s="123"/>
    </row>
    <row r="70" spans="1:57" x14ac:dyDescent="0.2">
      <c r="E70" s="123"/>
    </row>
    <row r="71" spans="1:57" x14ac:dyDescent="0.2">
      <c r="E71" s="123"/>
    </row>
    <row r="72" spans="1:57" x14ac:dyDescent="0.2">
      <c r="E72" s="123"/>
    </row>
    <row r="73" spans="1:57" x14ac:dyDescent="0.2">
      <c r="E73" s="123"/>
    </row>
    <row r="74" spans="1:57" x14ac:dyDescent="0.2">
      <c r="E74" s="123"/>
    </row>
    <row r="75" spans="1:57" x14ac:dyDescent="0.2">
      <c r="E75" s="123"/>
    </row>
    <row r="76" spans="1:57" x14ac:dyDescent="0.2">
      <c r="E76" s="123"/>
    </row>
    <row r="77" spans="1:57" x14ac:dyDescent="0.2">
      <c r="E77" s="123"/>
    </row>
    <row r="78" spans="1:57" x14ac:dyDescent="0.2">
      <c r="E78" s="123"/>
    </row>
    <row r="79" spans="1:57" x14ac:dyDescent="0.2">
      <c r="E79" s="123"/>
    </row>
    <row r="80" spans="1:57" x14ac:dyDescent="0.2">
      <c r="E80" s="123"/>
    </row>
    <row r="81" spans="1:7" x14ac:dyDescent="0.2">
      <c r="E81" s="123"/>
    </row>
    <row r="82" spans="1:7" x14ac:dyDescent="0.2">
      <c r="E82" s="123"/>
    </row>
    <row r="83" spans="1:7" x14ac:dyDescent="0.2">
      <c r="E83" s="123"/>
    </row>
    <row r="84" spans="1:7" x14ac:dyDescent="0.2">
      <c r="E84" s="123"/>
    </row>
    <row r="85" spans="1:7" x14ac:dyDescent="0.2">
      <c r="E85" s="123"/>
    </row>
    <row r="86" spans="1:7" x14ac:dyDescent="0.2">
      <c r="E86" s="123"/>
    </row>
    <row r="87" spans="1:7" x14ac:dyDescent="0.2">
      <c r="E87" s="123"/>
    </row>
    <row r="88" spans="1:7" x14ac:dyDescent="0.2">
      <c r="E88" s="123"/>
    </row>
    <row r="89" spans="1:7" x14ac:dyDescent="0.2">
      <c r="A89" s="163"/>
      <c r="B89" s="163"/>
      <c r="C89" s="163"/>
      <c r="D89" s="163"/>
      <c r="E89" s="163"/>
      <c r="F89" s="163"/>
      <c r="G89" s="163"/>
    </row>
    <row r="90" spans="1:7" x14ac:dyDescent="0.2">
      <c r="A90" s="163"/>
      <c r="B90" s="163"/>
      <c r="C90" s="163"/>
      <c r="D90" s="163"/>
      <c r="E90" s="163"/>
      <c r="F90" s="163"/>
      <c r="G90" s="163"/>
    </row>
    <row r="91" spans="1:7" x14ac:dyDescent="0.2">
      <c r="A91" s="163"/>
      <c r="B91" s="163"/>
      <c r="C91" s="163"/>
      <c r="D91" s="163"/>
      <c r="E91" s="163"/>
      <c r="F91" s="163"/>
      <c r="G91" s="163"/>
    </row>
    <row r="92" spans="1:7" x14ac:dyDescent="0.2">
      <c r="A92" s="163"/>
      <c r="B92" s="163"/>
      <c r="C92" s="163"/>
      <c r="D92" s="163"/>
      <c r="E92" s="163"/>
      <c r="F92" s="163"/>
      <c r="G92" s="163"/>
    </row>
    <row r="93" spans="1:7" x14ac:dyDescent="0.2">
      <c r="E93" s="123"/>
    </row>
    <row r="94" spans="1:7" x14ac:dyDescent="0.2">
      <c r="E94" s="123"/>
    </row>
    <row r="95" spans="1:7" x14ac:dyDescent="0.2">
      <c r="E95" s="123"/>
    </row>
    <row r="96" spans="1:7" x14ac:dyDescent="0.2">
      <c r="E96" s="123"/>
    </row>
    <row r="97" spans="5:5" x14ac:dyDescent="0.2">
      <c r="E97" s="123"/>
    </row>
    <row r="98" spans="5:5" x14ac:dyDescent="0.2">
      <c r="E98" s="123"/>
    </row>
    <row r="99" spans="5:5" x14ac:dyDescent="0.2">
      <c r="E99" s="123"/>
    </row>
    <row r="100" spans="5:5" x14ac:dyDescent="0.2">
      <c r="E100" s="123"/>
    </row>
    <row r="101" spans="5:5" x14ac:dyDescent="0.2">
      <c r="E101" s="123"/>
    </row>
    <row r="102" spans="5:5" x14ac:dyDescent="0.2">
      <c r="E102" s="123"/>
    </row>
    <row r="103" spans="5:5" x14ac:dyDescent="0.2">
      <c r="E103" s="123"/>
    </row>
    <row r="104" spans="5:5" x14ac:dyDescent="0.2">
      <c r="E104" s="123"/>
    </row>
    <row r="105" spans="5:5" x14ac:dyDescent="0.2">
      <c r="E105" s="123"/>
    </row>
    <row r="106" spans="5:5" x14ac:dyDescent="0.2">
      <c r="E106" s="123"/>
    </row>
    <row r="107" spans="5:5" x14ac:dyDescent="0.2">
      <c r="E107" s="123"/>
    </row>
    <row r="108" spans="5:5" x14ac:dyDescent="0.2">
      <c r="E108" s="123"/>
    </row>
    <row r="109" spans="5:5" x14ac:dyDescent="0.2">
      <c r="E109" s="123"/>
    </row>
    <row r="110" spans="5:5" x14ac:dyDescent="0.2">
      <c r="E110" s="123"/>
    </row>
    <row r="111" spans="5:5" x14ac:dyDescent="0.2">
      <c r="E111" s="123"/>
    </row>
    <row r="112" spans="5:5" x14ac:dyDescent="0.2">
      <c r="E112" s="123"/>
    </row>
    <row r="113" spans="1:7" x14ac:dyDescent="0.2">
      <c r="E113" s="123"/>
    </row>
    <row r="114" spans="1:7" x14ac:dyDescent="0.2">
      <c r="E114" s="123"/>
    </row>
    <row r="115" spans="1:7" x14ac:dyDescent="0.2">
      <c r="E115" s="123"/>
    </row>
    <row r="116" spans="1:7" x14ac:dyDescent="0.2">
      <c r="E116" s="123"/>
    </row>
    <row r="117" spans="1:7" x14ac:dyDescent="0.2">
      <c r="E117" s="123"/>
    </row>
    <row r="118" spans="1:7" x14ac:dyDescent="0.2">
      <c r="E118" s="123"/>
    </row>
    <row r="119" spans="1:7" x14ac:dyDescent="0.2">
      <c r="E119" s="123"/>
    </row>
    <row r="120" spans="1:7" x14ac:dyDescent="0.2">
      <c r="E120" s="123"/>
    </row>
    <row r="121" spans="1:7" x14ac:dyDescent="0.2">
      <c r="E121" s="123"/>
    </row>
    <row r="122" spans="1:7" x14ac:dyDescent="0.2">
      <c r="E122" s="123"/>
    </row>
    <row r="123" spans="1:7" x14ac:dyDescent="0.2">
      <c r="E123" s="123"/>
    </row>
    <row r="124" spans="1:7" x14ac:dyDescent="0.2">
      <c r="A124" s="164"/>
      <c r="B124" s="164"/>
    </row>
    <row r="125" spans="1:7" x14ac:dyDescent="0.2">
      <c r="A125" s="163"/>
      <c r="B125" s="163"/>
      <c r="C125" s="166"/>
      <c r="D125" s="166"/>
      <c r="E125" s="167"/>
      <c r="F125" s="166"/>
      <c r="G125" s="168"/>
    </row>
    <row r="126" spans="1:7" x14ac:dyDescent="0.2">
      <c r="A126" s="169"/>
      <c r="B126" s="169"/>
      <c r="C126" s="163"/>
      <c r="D126" s="163"/>
      <c r="E126" s="170"/>
      <c r="F126" s="163"/>
      <c r="G126" s="163"/>
    </row>
    <row r="127" spans="1:7" x14ac:dyDescent="0.2">
      <c r="A127" s="163"/>
      <c r="B127" s="163"/>
      <c r="C127" s="163"/>
      <c r="D127" s="163"/>
      <c r="E127" s="170"/>
      <c r="F127" s="163"/>
      <c r="G127" s="163"/>
    </row>
    <row r="128" spans="1:7" x14ac:dyDescent="0.2">
      <c r="A128" s="163"/>
      <c r="B128" s="163"/>
      <c r="C128" s="163"/>
      <c r="D128" s="163"/>
      <c r="E128" s="170"/>
      <c r="F128" s="163"/>
      <c r="G128" s="163"/>
    </row>
    <row r="129" spans="1:7" x14ac:dyDescent="0.2">
      <c r="A129" s="163"/>
      <c r="B129" s="163"/>
      <c r="C129" s="163"/>
      <c r="D129" s="163"/>
      <c r="E129" s="170"/>
      <c r="F129" s="163"/>
      <c r="G129" s="163"/>
    </row>
    <row r="130" spans="1:7" x14ac:dyDescent="0.2">
      <c r="A130" s="163"/>
      <c r="B130" s="163"/>
      <c r="C130" s="163"/>
      <c r="D130" s="163"/>
      <c r="E130" s="170"/>
      <c r="F130" s="163"/>
      <c r="G130" s="163"/>
    </row>
    <row r="131" spans="1:7" x14ac:dyDescent="0.2">
      <c r="A131" s="163"/>
      <c r="B131" s="163"/>
      <c r="C131" s="163"/>
      <c r="D131" s="163"/>
      <c r="E131" s="170"/>
      <c r="F131" s="163"/>
      <c r="G131" s="163"/>
    </row>
    <row r="132" spans="1:7" x14ac:dyDescent="0.2">
      <c r="A132" s="163"/>
      <c r="B132" s="163"/>
      <c r="C132" s="163"/>
      <c r="D132" s="163"/>
      <c r="E132" s="170"/>
      <c r="F132" s="163"/>
      <c r="G132" s="163"/>
    </row>
    <row r="133" spans="1:7" x14ac:dyDescent="0.2">
      <c r="A133" s="163"/>
      <c r="B133" s="163"/>
      <c r="C133" s="163"/>
      <c r="D133" s="163"/>
      <c r="E133" s="170"/>
      <c r="F133" s="163"/>
      <c r="G133" s="163"/>
    </row>
    <row r="134" spans="1:7" x14ac:dyDescent="0.2">
      <c r="A134" s="163"/>
      <c r="B134" s="163"/>
      <c r="C134" s="163"/>
      <c r="D134" s="163"/>
      <c r="E134" s="170"/>
      <c r="F134" s="163"/>
      <c r="G134" s="163"/>
    </row>
    <row r="135" spans="1:7" x14ac:dyDescent="0.2">
      <c r="A135" s="163"/>
      <c r="B135" s="163"/>
      <c r="C135" s="163"/>
      <c r="D135" s="163"/>
      <c r="E135" s="170"/>
      <c r="F135" s="163"/>
      <c r="G135" s="163"/>
    </row>
    <row r="136" spans="1:7" x14ac:dyDescent="0.2">
      <c r="A136" s="163"/>
      <c r="B136" s="163"/>
      <c r="C136" s="163"/>
      <c r="D136" s="163"/>
      <c r="E136" s="170"/>
      <c r="F136" s="163"/>
      <c r="G136" s="163"/>
    </row>
    <row r="137" spans="1:7" x14ac:dyDescent="0.2">
      <c r="A137" s="163"/>
      <c r="B137" s="163"/>
      <c r="C137" s="163"/>
      <c r="D137" s="163"/>
      <c r="E137" s="170"/>
      <c r="F137" s="163"/>
      <c r="G137" s="163"/>
    </row>
    <row r="138" spans="1:7" x14ac:dyDescent="0.2">
      <c r="A138" s="163"/>
      <c r="B138" s="163"/>
      <c r="C138" s="163"/>
      <c r="D138" s="163"/>
      <c r="E138" s="170"/>
      <c r="F138" s="163"/>
      <c r="G138" s="16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JIV</cp:lastModifiedBy>
  <dcterms:created xsi:type="dcterms:W3CDTF">2016-04-27T09:53:31Z</dcterms:created>
  <dcterms:modified xsi:type="dcterms:W3CDTF">2016-04-27T13:00:15Z</dcterms:modified>
</cp:coreProperties>
</file>