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85" windowWidth="19815" windowHeight="1032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'Rekapitulace'!$G$21</definedName>
    <definedName name="Dodavka0">'Položky'!#REF!</definedName>
    <definedName name="HSV">'Rekapitulace'!$E$21</definedName>
    <definedName name="HSV0">'Položky'!#REF!</definedName>
    <definedName name="HZS">'Rekapitulace'!$I$21</definedName>
    <definedName name="HZS0">'Položky'!#REF!</definedName>
    <definedName name="JKSO">'Krycí list'!$G$2</definedName>
    <definedName name="MJ">'Krycí list'!$G$5</definedName>
    <definedName name="Mont">'Rekapitulace'!$H$21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'Položky'!$A$1:$G$245</definedName>
    <definedName name="_xlnm.Print_Area" localSheetId="1">'Rekapitulace'!$A$1:$I$29</definedName>
    <definedName name="PocetMJ">'Krycí list'!$G$6</definedName>
    <definedName name="Poznamka">'Krycí list'!$B$37</definedName>
    <definedName name="Projektant">'Krycí list'!$C$8</definedName>
    <definedName name="PSV">'Rekapitulace'!$F$21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'Rekapitulace'!$H$28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<sst xmlns="http://schemas.openxmlformats.org/spreadsheetml/2006/main" count="657" uniqueCount="366">
  <si>
    <t>POLOŽKOVÝ ROZPOČET</t>
  </si>
  <si>
    <t>Rozpočet</t>
  </si>
  <si>
    <t xml:space="preserve">JKSO </t>
  </si>
  <si>
    <t>Objekt</t>
  </si>
  <si>
    <t>Název objektu</t>
  </si>
  <si>
    <t>Stupeň PD</t>
  </si>
  <si>
    <t xml:space="preserve"> </t>
  </si>
  <si>
    <t>Měrná jednotka</t>
  </si>
  <si>
    <t>Stavba</t>
  </si>
  <si>
    <t>Název stavby</t>
  </si>
  <si>
    <t>Počet jednotek</t>
  </si>
  <si>
    <t>Projektant</t>
  </si>
  <si>
    <t>Objednatel</t>
  </si>
  <si>
    <t>Dodavatel</t>
  </si>
  <si>
    <t>Cenová soustava RTS (www.rts.cz)</t>
  </si>
  <si>
    <t>ROZPOČTOVÉ NÁKLADY</t>
  </si>
  <si>
    <t>Základní rozpočtové náklady</t>
  </si>
  <si>
    <t>Vedlejší a 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</si>
  <si>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</si>
  <si>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</si>
  <si>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</si>
  <si>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</si>
  <si>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</si>
  <si>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</si>
  <si>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</si>
  <si>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</si>
  <si>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</si>
  <si>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</si>
  <si>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ZRN+ost.náklady+HZS</t>
  </si>
  <si>
    <t>Vedlejší a ostatní náklady celkem</t>
  </si>
  <si>
    <t>Vypracoval</t>
  </si>
  <si>
    <t>Za zhotovitele</t>
  </si>
  <si>
    <t>Za objednatele</t>
  </si>
  <si>
    <t>Jméno : Jindřich Jansa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</si>
  <si>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</si>
  <si>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</si>
  <si>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</si>
  <si>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</si>
  <si>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</si>
  <si>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</si>
  <si>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</si>
  <si>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</si>
  <si>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</si>
  <si>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</si>
  <si>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</si>
  <si>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</si>
  <si>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</si>
  <si>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</si>
  <si>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</si>
  <si>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</si>
  <si>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</si>
  <si>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</si>
  <si>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</si>
  <si>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</si>
  <si>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SOUPIS VEDLEJŠÍCH A OSTATNÍCH ROZPOČTOVÝCH  NÁKLADŮ</t>
  </si>
  <si>
    <t>Název</t>
  </si>
  <si>
    <t>Kč</t>
  </si>
  <si>
    <t>%</t>
  </si>
  <si>
    <t>Základna</t>
  </si>
  <si>
    <t>CELKEM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</si>
  <si>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</si>
  <si>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</si>
  <si>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</si>
  <si>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</si>
  <si>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</si>
  <si>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</si>
  <si>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</si>
  <si>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</si>
  <si>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</si>
  <si>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</si>
  <si>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</si>
  <si>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2713</t>
  </si>
  <si>
    <t>01</t>
  </si>
  <si>
    <t>Etapa I - Oprava podkroví</t>
  </si>
  <si>
    <t>803.56</t>
  </si>
  <si>
    <t>078/2013</t>
  </si>
  <si>
    <t>Stavební část</t>
  </si>
  <si>
    <t>3</t>
  </si>
  <si>
    <t>Svislé a kompletní konstrukce</t>
  </si>
  <si>
    <t>342265112RT6</t>
  </si>
  <si>
    <t>Úprava podkroví sádrokarton. na ocel. rošt, svislá desky protipožární tl. 12,5 mm, bez izolace</t>
  </si>
  <si>
    <t>m2</t>
  </si>
  <si>
    <t>v sociálních místnostech impregnované desky:</t>
  </si>
  <si>
    <t>S3:2,5*1,4*0,5*2*9</t>
  </si>
  <si>
    <t>S4:9*(2,5*2-1,265*1,33)</t>
  </si>
  <si>
    <t>S6:9*(1*0,8*2+1*2,5)</t>
  </si>
  <si>
    <t>342265122RT2</t>
  </si>
  <si>
    <t>Úprava podkroví sádrokarton. na ocel. rošt, šikmá desky protipožární tl. 12,5 mm, izolace tl. 5 cm</t>
  </si>
  <si>
    <t>S1:(6,7*22,6*2-0,75*1-2,5*3*9)</t>
  </si>
  <si>
    <t>S2 :3,05*3,5*2*9</t>
  </si>
  <si>
    <t>62</t>
  </si>
  <si>
    <t>Úpravy povrchů vnější</t>
  </si>
  <si>
    <t>622311521RV1</t>
  </si>
  <si>
    <t>Zateplovací systém, XPS tl. 40 mm zakončený stěrkou s výztužnou tkaninou</t>
  </si>
  <si>
    <t>pod parapety:</t>
  </si>
  <si>
    <t>8/K:1,265*9*0,225</t>
  </si>
  <si>
    <t>622311733RT3</t>
  </si>
  <si>
    <t>Zateplovací systém, fasáda, miner.desky tl. 120 mm s omítkou silikonovou probarvenou zrnitost 1,5mm</t>
  </si>
  <si>
    <t>kompletní skladba vč. kotev, lišt a všech doplňků:</t>
  </si>
  <si>
    <t>94</t>
  </si>
  <si>
    <t>Lešení a stavební výtahy</t>
  </si>
  <si>
    <t>941955003R00</t>
  </si>
  <si>
    <t xml:space="preserve">Lešení lehké pomocné, výška podlahy do 2,5 m </t>
  </si>
  <si>
    <t>94-Vlastní</t>
  </si>
  <si>
    <t xml:space="preserve">D+M+Dmtz Závěsné lávky </t>
  </si>
  <si>
    <t>m</t>
  </si>
  <si>
    <t>(25,24*2+17,82*2)</t>
  </si>
  <si>
    <t>95</t>
  </si>
  <si>
    <t>Dokončovací konstrukce na pozemních stavbách</t>
  </si>
  <si>
    <t>952901111R00</t>
  </si>
  <si>
    <t xml:space="preserve">Vyčištění budov o výšce podlaží do 4 m </t>
  </si>
  <si>
    <t>22*10</t>
  </si>
  <si>
    <t>96</t>
  </si>
  <si>
    <t>Bourání konstrukcí</t>
  </si>
  <si>
    <t>712600831R00</t>
  </si>
  <si>
    <t xml:space="preserve">Odstranění folie krytiny střech nad 30° 1vrstvé </t>
  </si>
  <si>
    <t>dle nové:</t>
  </si>
  <si>
    <t>11/K:181*1,15</t>
  </si>
  <si>
    <t>15/K:33,3*1,15</t>
  </si>
  <si>
    <t>demontáž parozábrany:</t>
  </si>
  <si>
    <t>S1:(6,7*22,6*2-0,75*1-2,5*3*9)*1,15</t>
  </si>
  <si>
    <t>S2:3,05*3,5*2*9*1,15</t>
  </si>
  <si>
    <t>S3:2,5*1,4*0,5*2*9*1,2</t>
  </si>
  <si>
    <t>S4:9*(2,5*3-1,265*1,33+1*0,8*2)*1,2</t>
  </si>
  <si>
    <t>762131811R00</t>
  </si>
  <si>
    <t xml:space="preserve">Demontáž bednění stěn z hrubých prken </t>
  </si>
  <si>
    <t>odstranění bednění pro vložení tepelné izolace:</t>
  </si>
  <si>
    <t>S3 - 100%:2,5*1,4*0,5*2*9</t>
  </si>
  <si>
    <t>S4 - 100%:9*(2,5*3-1,265*1,33+1*0,8*2)</t>
  </si>
  <si>
    <t>762331921R00</t>
  </si>
  <si>
    <t xml:space="preserve">Vyřezání části střešní vazby do 224 cm2,do dl.3 m </t>
  </si>
  <si>
    <t>odřezání krokví u vikýřů:0,5*4*2*9</t>
  </si>
  <si>
    <t>762341811R00</t>
  </si>
  <si>
    <t xml:space="preserve">Demontáž bednění střech rovných z prken hrubých </t>
  </si>
  <si>
    <t>S1 - 30%:(6,7*22,6*2-0,75*1-2,5*3*9)*0,3</t>
  </si>
  <si>
    <t>S2 - 50%:3,05*3,5*2*9*0,5</t>
  </si>
  <si>
    <t>u vikýřů na odřezávaných krokvích:1*2*9</t>
  </si>
  <si>
    <t>762341921R00</t>
  </si>
  <si>
    <t xml:space="preserve">Vyřezání otvorů střech, v bednění pl. do 1 m2 </t>
  </si>
  <si>
    <t>pro hlavice:3,14*0,1*0,1*7</t>
  </si>
  <si>
    <t>pro turbíny:3,14*0,2*0,2*2</t>
  </si>
  <si>
    <t>764311832R00</t>
  </si>
  <si>
    <t xml:space="preserve">Demont. krytiny, tabule 2 x 1 m, nad 25 m2, do 45° </t>
  </si>
  <si>
    <t>11/K:181</t>
  </si>
  <si>
    <t>15/K:33,3</t>
  </si>
  <si>
    <t>764323820R00</t>
  </si>
  <si>
    <t xml:space="preserve">Demont. oplech. okapů střech, rš 250 mm </t>
  </si>
  <si>
    <t>dle nového:</t>
  </si>
  <si>
    <t>14/K:45</t>
  </si>
  <si>
    <t>764331851R00</t>
  </si>
  <si>
    <t xml:space="preserve">Demontáž lemování zdí, rš 400 a 500 mm, do 45° </t>
  </si>
  <si>
    <t>dle nových:</t>
  </si>
  <si>
    <t>9/K:67,5</t>
  </si>
  <si>
    <t>764352801R00</t>
  </si>
  <si>
    <t xml:space="preserve">Demontáž žlabů půlkruh. rovných, rš 250 mm, do 45° </t>
  </si>
  <si>
    <t>u vikýřů:2,7*2*9</t>
  </si>
  <si>
    <t>764391841R00</t>
  </si>
  <si>
    <t xml:space="preserve">Demontáž závětrné lišty, rš 400 a 500 mm, do 45° </t>
  </si>
  <si>
    <t>12/K:27,5</t>
  </si>
  <si>
    <t>764392851R00</t>
  </si>
  <si>
    <t xml:space="preserve">Demontáž úžlabí, rš 660 mm, sklon do 45° </t>
  </si>
  <si>
    <t>10/K:33,3</t>
  </si>
  <si>
    <t>764393831R00</t>
  </si>
  <si>
    <t xml:space="preserve">Demontáž hřebene střechy, rš do 400 mm, do 45° </t>
  </si>
  <si>
    <t>dle nového :</t>
  </si>
  <si>
    <t>13/K:34,2</t>
  </si>
  <si>
    <t>764410850R00</t>
  </si>
  <si>
    <t xml:space="preserve">Demontáž oplechování parapetů,rš od 100 do 330 mm </t>
  </si>
  <si>
    <t>8/K:1,265*9</t>
  </si>
  <si>
    <t>767584811R00</t>
  </si>
  <si>
    <t xml:space="preserve">Demontáž mřížek </t>
  </si>
  <si>
    <t>kus</t>
  </si>
  <si>
    <t>4/P:2</t>
  </si>
  <si>
    <t>2/Z:36</t>
  </si>
  <si>
    <t>962036112R00</t>
  </si>
  <si>
    <t xml:space="preserve">DMTZ SDK příčky, 1x kov.kce., 1x opláštěné 12,5 mm </t>
  </si>
  <si>
    <t>demontáž sádrokartonu vikýřů:</t>
  </si>
  <si>
    <t>S4:9*(2,5*3-1,265*1,33+1*0,8*2)</t>
  </si>
  <si>
    <t>963016111R00</t>
  </si>
  <si>
    <t xml:space="preserve">DMTZ podhledu SDK, kovová kce., 1xoplášť.12,5 mm </t>
  </si>
  <si>
    <t>demontáž sádrokartonu podhledů:</t>
  </si>
  <si>
    <t>S2:3,05*3,5*2*9</t>
  </si>
  <si>
    <t>96-Vlastní</t>
  </si>
  <si>
    <t xml:space="preserve">Demontáž hromosvodu na střeše a vikýřích </t>
  </si>
  <si>
    <t>979011111R00</t>
  </si>
  <si>
    <t xml:space="preserve">Svislá doprava suti a vybour. hmot za 2.NP a 1.PP </t>
  </si>
  <si>
    <t>t</t>
  </si>
  <si>
    <t>979011121R00</t>
  </si>
  <si>
    <t xml:space="preserve">Příplatek za každé další podlaží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</si>
  <si>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</si>
  <si>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</si>
  <si>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</si>
  <si>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</si>
  <si>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</si>
  <si>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</si>
  <si>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</si>
  <si>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</si>
  <si>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979088212R00</t>
  </si>
  <si>
    <t xml:space="preserve">Nakládání suti na dopravní prostředky </t>
  </si>
  <si>
    <t>979093111R00</t>
  </si>
  <si>
    <t xml:space="preserve">Uložení suti na skládku bez zhutnění </t>
  </si>
  <si>
    <t>979990001R00</t>
  </si>
  <si>
    <t xml:space="preserve">Poplatek za skládku stavební suti </t>
  </si>
  <si>
    <t>979990002R00</t>
  </si>
  <si>
    <t xml:space="preserve">Poplatek za skládku - nebezpečný odpad </t>
  </si>
  <si>
    <t>99</t>
  </si>
  <si>
    <t>Staveništní přesun hmot</t>
  </si>
  <si>
    <t>999281108R00</t>
  </si>
  <si>
    <t xml:space="preserve">Přesun hmot pro opravy a údržbu do výšky 12 m </t>
  </si>
  <si>
    <t>713</t>
  </si>
  <si>
    <t>Izolace tepelné</t>
  </si>
  <si>
    <t>713111111R00</t>
  </si>
  <si>
    <t xml:space="preserve">Izolace tepelné stropů vrchem kladené volně </t>
  </si>
  <si>
    <t>doplnění tepelné izolace na vodorovném stropě podkroví:3*22</t>
  </si>
  <si>
    <t>713111211RO3</t>
  </si>
  <si>
    <t>Montáž parozábrany krovů spodem s přelepením spojů vč. dodávky parozábrany</t>
  </si>
  <si>
    <t>doplnění tepelné izolace na vodorovném stropě podkroví:3*22*1,15</t>
  </si>
  <si>
    <t>713131111R00</t>
  </si>
  <si>
    <t xml:space="preserve">Izolace tepelná stěn přibitím na dřev. konstrukci </t>
  </si>
  <si>
    <t>doteplení pod okny vikýřů:0,5*2,5*9</t>
  </si>
  <si>
    <t>713131142R00</t>
  </si>
  <si>
    <t xml:space="preserve">Montáž izolace na tmel a hmožd.4 ks/m2, cihla plná </t>
  </si>
  <si>
    <t>S5:1*(22*2+2,5*9)</t>
  </si>
  <si>
    <t>713134211RO3</t>
  </si>
  <si>
    <t>Montáž parozábrany na stěny s přelepením spojů vč. dodávky parozábrany</t>
  </si>
  <si>
    <t>S4:9*(2,5*2-1,265*1,33)*1,2</t>
  </si>
  <si>
    <t>S6:(1*0,8*2*9+1*2,5*9)*1,2</t>
  </si>
  <si>
    <t>S5:1*(22*2+2,5*9)*1,2</t>
  </si>
  <si>
    <t>63140296</t>
  </si>
  <si>
    <t>Deska izolační z minerální vlny tl.120 mm středně tvrdá v blocích</t>
  </si>
  <si>
    <t>S3:2,5*1,4*0,5*2*9*1,03</t>
  </si>
  <si>
    <t>S6:9*(1*0,8*2+1*2,5)*1,03</t>
  </si>
  <si>
    <t>S5:1*(22*2+2,5*9)*1,03</t>
  </si>
  <si>
    <t>doteplení pod okny vikýřů:0,5*2,5*9*1,03</t>
  </si>
  <si>
    <t>631405304</t>
  </si>
  <si>
    <t>Deska izolační z minerální vlny tl. 120 mm měkká v rolích</t>
  </si>
  <si>
    <t>doplnění tepelné izolace na vodorovném stropě podkroví:3*22*1,03</t>
  </si>
  <si>
    <t>S2:3,05*3,5*2*9*1,03</t>
  </si>
  <si>
    <t>998713102R00</t>
  </si>
  <si>
    <t xml:space="preserve">Přesun hmot pro izolace tepelné, výšky do 12 m </t>
  </si>
  <si>
    <t>721</t>
  </si>
  <si>
    <t>Vnitřní kanalizace</t>
  </si>
  <si>
    <t>721176114R00</t>
  </si>
  <si>
    <t xml:space="preserve">Potrubí HT odpadní svislé DN 70 </t>
  </si>
  <si>
    <t>prodloužení stáv. potrubí:2,5*3</t>
  </si>
  <si>
    <t>721176116R00</t>
  </si>
  <si>
    <t xml:space="preserve">Potrubí HT odpadní svislé DN 110 </t>
  </si>
  <si>
    <t>prodloužení stáv. potrubí:2,5*2</t>
  </si>
  <si>
    <t>odvětrání kuchyně:2,5*2</t>
  </si>
  <si>
    <t>721273200RT2</t>
  </si>
  <si>
    <t>Souprava ventilační střešní HL souprava větrací hlavice PP HL807  DN 70</t>
  </si>
  <si>
    <t>3/P:3</t>
  </si>
  <si>
    <t>721273200RT3</t>
  </si>
  <si>
    <t>Souprava ventilační střešní HL souprava větrací hlavice PP HL810  DN 110</t>
  </si>
  <si>
    <t>2/P:2</t>
  </si>
  <si>
    <t>5/P:2</t>
  </si>
  <si>
    <t>721-Vlastní</t>
  </si>
  <si>
    <t>Napojení prodlouženého potrubí na stávající vč. odstranění stáv. zaslepení DN 70,110</t>
  </si>
  <si>
    <t>998721102R00</t>
  </si>
  <si>
    <t xml:space="preserve">Přesun hmot pro vnitřní kanalizaci, výšky do 12 m </t>
  </si>
  <si>
    <t>762</t>
  </si>
  <si>
    <t>Konstrukce tesařské</t>
  </si>
  <si>
    <t>762131124RT3</t>
  </si>
  <si>
    <t>Montáž bednění stěn, prkna hrubá do 32 mm, na sraz včetně dodávky řeziva, prkna tl. 25 mm</t>
  </si>
  <si>
    <t>doplnění bednění po vložení tepelné izolace:</t>
  </si>
  <si>
    <t>S3 - 100%:2,5*1,4*0,5*2*9*1,1</t>
  </si>
  <si>
    <t>S4 - 100%:9*(2,5*2-1,265*1,33)*1,1</t>
  </si>
  <si>
    <t>S6 - 100%:9*(1*0,8*2+1*2,5)*1,1</t>
  </si>
  <si>
    <t>762195000R00</t>
  </si>
  <si>
    <t xml:space="preserve">Spojovací a ochranné prostředky pro montáž stěn </t>
  </si>
  <si>
    <t>m3</t>
  </si>
  <si>
    <t>S3 - 100%:2,5*1,4*0,5*2*9*0,025</t>
  </si>
  <si>
    <t>S4 - 100%:9*(2,5*2-1,265*1,33)*0,025</t>
  </si>
  <si>
    <t>S6 - 100%:9*(1*0,8*2+1*2,5)*0,025</t>
  </si>
  <si>
    <t>762332931RT2</t>
  </si>
  <si>
    <t>Doplnění části střešní vazby z hranolků do 120 cm2 včetně dodávky řeziva, hranoly 8/12 cm</t>
  </si>
  <si>
    <t>S3:2,5*1,4*0,5*2*9*2*1,1</t>
  </si>
  <si>
    <t>762332931RT3</t>
  </si>
  <si>
    <t>Doplnění části střešní vazby z hranolků do 120 cm2 včetně dodávky řeziva, hranoly 8/14 cm</t>
  </si>
  <si>
    <t>u vikýřů:2,5*9*1,1</t>
  </si>
  <si>
    <t>762341210RT2</t>
  </si>
  <si>
    <t>Montáž bednění střech rovných, prkna hrubá na sraz včetně dodávky řeziva, prkna tl. 25 mm</t>
  </si>
  <si>
    <t>S1 - 30%:(6,7*22,6*2-0,75*1-2,5*3*9)*0,3*1,1</t>
  </si>
  <si>
    <t>S2 - 50%:3,05*3,5*2*9*0,5*1,1</t>
  </si>
  <si>
    <t>762342203RT4</t>
  </si>
  <si>
    <t>Montáž laťování střech, vzdálenost latí 22 - 36 cm včetně dodávky řeziva, latě 4/6 cm</t>
  </si>
  <si>
    <t>S2:3,05*3,5*2*9*1,1</t>
  </si>
  <si>
    <t>S3 :2,5*1,4*0,5*2*9*1,1</t>
  </si>
  <si>
    <t>762342204RT4</t>
  </si>
  <si>
    <t>Montáž laťování střech, svislé, vzdálenost 100 cm včetně dodávky řeziva, latě 4/6 cm</t>
  </si>
  <si>
    <t>762395000R00</t>
  </si>
  <si>
    <t xml:space="preserve">Spojovací a ochranné prostředky pro střechy </t>
  </si>
  <si>
    <t>S3:2,5*1,4*0,5*2*9*2*0,08*0,12</t>
  </si>
  <si>
    <t>u vikýřů:2,5*9*0,08*0,14</t>
  </si>
  <si>
    <t>S1 - 30%:(6,7*22,6*2-0,75*1-2,5*3*9)*0,3*0,025</t>
  </si>
  <si>
    <t>S2 - 50%:3,05*3,5*2*9*0,5*0,025</t>
  </si>
  <si>
    <t>latě:</t>
  </si>
  <si>
    <t>S2:3,05*3,5*2*9*0,04*0,06*4</t>
  </si>
  <si>
    <t>S3 :2,5*1,4*0,5*2*9*0,04*0,06*4</t>
  </si>
  <si>
    <t>998762102R00</t>
  </si>
  <si>
    <t xml:space="preserve">Přesun hmot pro tesařské konstrukce, výšky do 12 m </t>
  </si>
  <si>
    <t>764</t>
  </si>
  <si>
    <t>Konstrukce klempířské</t>
  </si>
  <si>
    <t>764211402R00</t>
  </si>
  <si>
    <t>Krytina plechová, do 45° vč. doplňků z plechu FeZn tl.0,55mm s PE úpravou</t>
  </si>
  <si>
    <t>764223420R00</t>
  </si>
  <si>
    <t>Oplechování okapů střech, rš 250 mm z plechu FeZn tl.0,55mm s PE úpravou</t>
  </si>
  <si>
    <t>764233450R00</t>
  </si>
  <si>
    <t>Lemování zdí střech, rš 500 mm z plechu FeZn tl.0,55mm s PE úpravou</t>
  </si>
  <si>
    <t>764291440R00</t>
  </si>
  <si>
    <t>Závětrná lišta střech, rš 500 mm z plechu FeZn tl.0,55mm s PE úpravou</t>
  </si>
  <si>
    <t>764292450R00</t>
  </si>
  <si>
    <t>Úžlabí z Ti Zn plechu, rš 660 mm z plechu FeZn tl.0,55mm s PE úpravou</t>
  </si>
  <si>
    <t>764293430R00</t>
  </si>
  <si>
    <t>Hřeben střechy, rš 400 mm z plechu FeZn tl.0,55mm s PE úpravou</t>
  </si>
  <si>
    <t>764510440R00</t>
  </si>
  <si>
    <t>Oplechování parapetů včetně rohů, rš 225 mm z plechu FeZn tl.0,55mm s PE úpravou</t>
  </si>
  <si>
    <t>765799313RN4</t>
  </si>
  <si>
    <t>Montáž fólie na bednění přibitím, přelepení spojů vč. dodávky difúzní pojistné hydroizolace</t>
  </si>
  <si>
    <t>998764102R00</t>
  </si>
  <si>
    <t xml:space="preserve">Přesun hmot pro klempířské konstr., výšky do 12 m </t>
  </si>
  <si>
    <t>767</t>
  </si>
  <si>
    <t>Konstrukce zámečnické</t>
  </si>
  <si>
    <t>767585112R00</t>
  </si>
  <si>
    <t xml:space="preserve">Montáž mřížek s prostupem </t>
  </si>
  <si>
    <t>767-Vlastní</t>
  </si>
  <si>
    <t>D+M Ventilační turbína pro odvětrání půdy 1/Z AL oběžné kole, pozink. podstava</t>
  </si>
  <si>
    <t>286-Vlastní</t>
  </si>
  <si>
    <t>Plastová mřížka 195x195mm se sítí proti hmyzu vč. prodloužení PVC trubkou pr.100mm</t>
  </si>
  <si>
    <t>553-Vlastní</t>
  </si>
  <si>
    <t xml:space="preserve">Kovová mřížka AL 150x150mm se sítí proti hmyzu </t>
  </si>
  <si>
    <t>998767102R00</t>
  </si>
  <si>
    <t xml:space="preserve">Přesun hmot pro zámečnické konstr., výšky do 12 m </t>
  </si>
  <si>
    <t>783</t>
  </si>
  <si>
    <t>Nátěry</t>
  </si>
  <si>
    <t>783782205R00</t>
  </si>
  <si>
    <t>Nátěr tesařských konstrukcí ochr. prostředkem 2x proti plísním, houbám</t>
  </si>
  <si>
    <t>S3 - 100%:2,5*1,4*0,5*2*9*2*1,1</t>
  </si>
  <si>
    <t>S4 - 100%:9*(2,5*2-1,265*1,33)*2*1,1</t>
  </si>
  <si>
    <t>S6 - 100%:9*(1*0,8*2+1*2,5)*2*1,1</t>
  </si>
  <si>
    <t>hranoly:</t>
  </si>
  <si>
    <t>S3:2,5*1,4*0,5*2*9*2*0,2*2*1,1</t>
  </si>
  <si>
    <t>u vikýřů:2,5*9*0,22*2*1,1</t>
  </si>
  <si>
    <t>S1 - 30%:(6,7*22,6*2-0,75*1-2,5*3*9)*0,3*2*1,1</t>
  </si>
  <si>
    <t>S2 - 50%:3,05*3,5*2*9*0,5*2*1,1</t>
  </si>
  <si>
    <t>S2:3,05*3,5*2*9*0,1*2*4*1,1</t>
  </si>
  <si>
    <t>S3 :2,5*1,4*0,5*2*9*0,1*2*4*1,1</t>
  </si>
  <si>
    <t>prvky stávajícího krovu a bednění - odhad:200</t>
  </si>
  <si>
    <t>784</t>
  </si>
  <si>
    <t>Malby</t>
  </si>
  <si>
    <t>784452222R00</t>
  </si>
  <si>
    <t>Malba sádrokartonových stěn a podhledů vč. penetrace</t>
  </si>
  <si>
    <t>98,2579+426,74</t>
  </si>
  <si>
    <t>M21</t>
  </si>
  <si>
    <t>Elektromontáže</t>
  </si>
  <si>
    <t>210-Vlastní</t>
  </si>
  <si>
    <t xml:space="preserve">D+M Nový hromosvod na střeše a vikýřích </t>
  </si>
  <si>
    <t xml:space="preserve">Revize hromosvodu </t>
  </si>
  <si>
    <t>hod</t>
  </si>
  <si>
    <t>Vedlejší náklady (dle §9 vyhl.230)</t>
  </si>
  <si>
    <t>Ostatní náklady (dle §10 vyhl.230)</t>
  </si>
  <si>
    <t>Položky s nápisem "Vlastní" místo číselného kódu cenové soustavy jsou Vlastní cenové soustavy (R-položky).
Veškeré ostatní položky jsou cenové soustavy RTS.
Výkazy výměr a množství veškerých položek jsou převzaty z technické zprávy a výkresové dokumentace</t>
  </si>
  <si>
    <t>Městský obvod Nová Ves</t>
  </si>
  <si>
    <t>ENERGO-STEEL spol. s r.o.</t>
  </si>
  <si>
    <t>DPS</t>
  </si>
  <si>
    <t>Rekonstrukce objektu Bartolomějská 4/82 Ostrava - Nová Ves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</si>
</sst>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6">
    <font>
      <sz val="10"/>
      <name val="Arial CE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39" fillId="23" borderId="6" applyNumberFormat="0" applyFont="0" applyAlignment="0" applyProtection="0"/>
    <xf numFmtId="9" fontId="39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49" fontId="6" fillId="33" borderId="13" xfId="0" applyNumberFormat="1" applyFont="1" applyFill="1" applyBorder="1" applyAlignment="1">
      <alignment horizontal="left"/>
    </xf>
    <xf numFmtId="49" fontId="5" fillId="33" borderId="12" xfId="0" applyNumberFormat="1" applyFont="1" applyFill="1" applyBorder="1" applyAlignment="1">
      <alignment horizontal="centerContinuous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49" fontId="4" fillId="33" borderId="18" xfId="0" applyNumberFormat="1" applyFont="1" applyFill="1" applyBorder="1" applyAlignment="1">
      <alignment/>
    </xf>
    <xf numFmtId="49" fontId="3" fillId="33" borderId="18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49" fontId="5" fillId="34" borderId="19" xfId="0" applyNumberFormat="1" applyFont="1" applyFill="1" applyBorder="1" applyAlignment="1">
      <alignment horizontal="left"/>
    </xf>
    <xf numFmtId="3" fontId="5" fillId="34" borderId="20" xfId="0" applyNumberFormat="1" applyFont="1" applyFill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4" fontId="3" fillId="0" borderId="22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4" fillId="0" borderId="49" xfId="46" applyNumberFormat="1" applyFont="1" applyBorder="1">
      <alignment/>
      <protection/>
    </xf>
    <xf numFmtId="49" fontId="3" fillId="0" borderId="49" xfId="46" applyNumberFormat="1" applyFont="1" applyBorder="1">
      <alignment/>
      <protection/>
    </xf>
    <xf numFmtId="49" fontId="3" fillId="0" borderId="49" xfId="46" applyNumberFormat="1" applyFont="1" applyBorder="1" applyAlignment="1">
      <alignment horizontal="right"/>
      <protection/>
    </xf>
    <xf numFmtId="0" fontId="3" fillId="0" borderId="50" xfId="46" applyFont="1" applyBorder="1">
      <alignment/>
      <protection/>
    </xf>
    <xf numFmtId="49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49" fontId="4" fillId="0" borderId="52" xfId="46" applyNumberFormat="1" applyFont="1" applyBorder="1">
      <alignment/>
      <protection/>
    </xf>
    <xf numFmtId="49" fontId="3" fillId="0" borderId="52" xfId="46" applyNumberFormat="1" applyFont="1" applyBorder="1">
      <alignment/>
      <protection/>
    </xf>
    <xf numFmtId="49" fontId="3" fillId="0" borderId="52" xfId="46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4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4" fillId="0" borderId="0" xfId="46" applyFont="1" applyAlignment="1">
      <alignment horizontal="centerContinuous"/>
      <protection/>
    </xf>
    <xf numFmtId="0" fontId="14" fillId="0" borderId="0" xfId="46" applyFont="1" applyAlignment="1">
      <alignment horizontal="right"/>
      <protection/>
    </xf>
    <xf numFmtId="0" fontId="3" fillId="0" borderId="49" xfId="46" applyFont="1" applyBorder="1">
      <alignment/>
      <protection/>
    </xf>
    <xf numFmtId="0" fontId="5" fillId="0" borderId="50" xfId="46" applyFont="1" applyBorder="1" applyAlignment="1">
      <alignment horizontal="right"/>
      <protection/>
    </xf>
    <xf numFmtId="49" fontId="3" fillId="0" borderId="49" xfId="46" applyNumberFormat="1" applyFont="1" applyBorder="1" applyAlignment="1">
      <alignment horizontal="left"/>
      <protection/>
    </xf>
    <xf numFmtId="0" fontId="3" fillId="0" borderId="51" xfId="46" applyFont="1" applyBorder="1">
      <alignment/>
      <protection/>
    </xf>
    <xf numFmtId="0" fontId="3" fillId="0" borderId="52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33" borderId="19" xfId="46" applyNumberFormat="1" applyFont="1" applyFill="1" applyBorder="1">
      <alignment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17" xfId="46" applyNumberFormat="1" applyFont="1" applyFill="1" applyBorder="1" applyAlignment="1">
      <alignment horizontal="center"/>
      <protection/>
    </xf>
    <xf numFmtId="0" fontId="5" fillId="33" borderId="19" xfId="46" applyFont="1" applyFill="1" applyBorder="1" applyAlignment="1">
      <alignment horizontal="center"/>
      <protection/>
    </xf>
    <xf numFmtId="0" fontId="4" fillId="0" borderId="58" xfId="46" applyFont="1" applyBorder="1" applyAlignment="1">
      <alignment horizontal="center"/>
      <protection/>
    </xf>
    <xf numFmtId="49" fontId="4" fillId="0" borderId="58" xfId="46" applyNumberFormat="1" applyFont="1" applyBorder="1" applyAlignment="1">
      <alignment horizontal="left"/>
      <protection/>
    </xf>
    <xf numFmtId="0" fontId="4" fillId="0" borderId="59" xfId="46" applyFont="1" applyBorder="1">
      <alignment/>
      <protection/>
    </xf>
    <xf numFmtId="0" fontId="3" fillId="0" borderId="18" xfId="46" applyFont="1" applyBorder="1" applyAlignment="1">
      <alignment horizontal="center"/>
      <protection/>
    </xf>
    <xf numFmtId="0" fontId="3" fillId="0" borderId="18" xfId="46" applyNumberFormat="1" applyFont="1" applyBorder="1" applyAlignment="1">
      <alignment horizontal="right"/>
      <protection/>
    </xf>
    <xf numFmtId="0" fontId="3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5" fillId="0" borderId="0" xfId="46" applyFont="1">
      <alignment/>
      <protection/>
    </xf>
    <xf numFmtId="0" fontId="16" fillId="0" borderId="60" xfId="46" applyFont="1" applyBorder="1" applyAlignment="1">
      <alignment horizontal="center" vertical="top"/>
      <protection/>
    </xf>
    <xf numFmtId="49" fontId="16" fillId="0" borderId="60" xfId="46" applyNumberFormat="1" applyFont="1" applyBorder="1" applyAlignment="1">
      <alignment horizontal="left" vertical="top"/>
      <protection/>
    </xf>
    <xf numFmtId="0" fontId="16" fillId="0" borderId="60" xfId="46" applyFont="1" applyBorder="1" applyAlignment="1">
      <alignment vertical="top" wrapText="1"/>
      <protection/>
    </xf>
    <xf numFmtId="49" fontId="16" fillId="0" borderId="60" xfId="46" applyNumberFormat="1" applyFont="1" applyBorder="1" applyAlignment="1">
      <alignment horizontal="center" shrinkToFit="1"/>
      <protection/>
    </xf>
    <xf numFmtId="4" fontId="16" fillId="0" borderId="60" xfId="46" applyNumberFormat="1" applyFont="1" applyBorder="1" applyAlignment="1">
      <alignment horizontal="right"/>
      <protection/>
    </xf>
    <xf numFmtId="4" fontId="16" fillId="0" borderId="60" xfId="46" applyNumberFormat="1" applyFont="1" applyBorder="1">
      <alignment/>
      <protection/>
    </xf>
    <xf numFmtId="0" fontId="5" fillId="0" borderId="58" xfId="46" applyFont="1" applyBorder="1" applyAlignment="1">
      <alignment horizontal="center"/>
      <protection/>
    </xf>
    <xf numFmtId="0" fontId="17" fillId="0" borderId="0" xfId="46" applyFont="1" applyAlignment="1">
      <alignment wrapText="1"/>
      <protection/>
    </xf>
    <xf numFmtId="49" fontId="5" fillId="0" borderId="58" xfId="46" applyNumberFormat="1" applyFont="1" applyBorder="1" applyAlignment="1">
      <alignment horizontal="right"/>
      <protection/>
    </xf>
    <xf numFmtId="4" fontId="18" fillId="35" borderId="61" xfId="46" applyNumberFormat="1" applyFont="1" applyFill="1" applyBorder="1" applyAlignment="1">
      <alignment horizontal="right" wrapText="1"/>
      <protection/>
    </xf>
    <xf numFmtId="0" fontId="18" fillId="35" borderId="42" xfId="46" applyFont="1" applyFill="1" applyBorder="1" applyAlignment="1">
      <alignment horizontal="left" wrapText="1"/>
      <protection/>
    </xf>
    <xf numFmtId="0" fontId="18" fillId="0" borderId="22" xfId="0" applyFont="1" applyBorder="1" applyAlignment="1">
      <alignment horizontal="right"/>
    </xf>
    <xf numFmtId="0" fontId="3" fillId="33" borderId="19" xfId="46" applyFont="1" applyFill="1" applyBorder="1" applyAlignment="1">
      <alignment horizontal="center"/>
      <protection/>
    </xf>
    <xf numFmtId="49" fontId="20" fillId="33" borderId="19" xfId="46" applyNumberFormat="1" applyFont="1" applyFill="1" applyBorder="1" applyAlignment="1">
      <alignment horizontal="left"/>
      <protection/>
    </xf>
    <xf numFmtId="0" fontId="20" fillId="33" borderId="59" xfId="46" applyFont="1" applyFill="1" applyBorder="1">
      <alignment/>
      <protection/>
    </xf>
    <xf numFmtId="0" fontId="3" fillId="33" borderId="18" xfId="46" applyFont="1" applyFill="1" applyBorder="1" applyAlignment="1">
      <alignment horizontal="center"/>
      <protection/>
    </xf>
    <xf numFmtId="4" fontId="3" fillId="33" borderId="18" xfId="46" applyNumberFormat="1" applyFont="1" applyFill="1" applyBorder="1" applyAlignment="1">
      <alignment horizontal="right"/>
      <protection/>
    </xf>
    <xf numFmtId="4" fontId="3" fillId="33" borderId="17" xfId="46" applyNumberFormat="1" applyFont="1" applyFill="1" applyBorder="1" applyAlignment="1">
      <alignment horizontal="right"/>
      <protection/>
    </xf>
    <xf numFmtId="4" fontId="4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21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22" fillId="0" borderId="0" xfId="46" applyFont="1" applyBorder="1">
      <alignment/>
      <protection/>
    </xf>
    <xf numFmtId="3" fontId="22" fillId="0" borderId="0" xfId="46" applyNumberFormat="1" applyFont="1" applyBorder="1" applyAlignment="1">
      <alignment horizontal="right"/>
      <protection/>
    </xf>
    <xf numFmtId="4" fontId="22" fillId="0" borderId="0" xfId="46" applyNumberFormat="1" applyFont="1" applyBorder="1">
      <alignment/>
      <protection/>
    </xf>
    <xf numFmtId="0" fontId="21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2" xfId="0" applyNumberFormat="1" applyFont="1" applyBorder="1" applyAlignment="1">
      <alignment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33" borderId="63" xfId="0" applyNumberFormat="1" applyFont="1" applyFill="1" applyBorder="1" applyAlignment="1">
      <alignment horizontal="right" indent="2"/>
    </xf>
    <xf numFmtId="166" fontId="7" fillId="33" borderId="57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3" fillId="0" borderId="64" xfId="46" applyFont="1" applyBorder="1" applyAlignment="1">
      <alignment horizontal="center"/>
      <protection/>
    </xf>
    <xf numFmtId="0" fontId="3" fillId="0" borderId="65" xfId="46" applyFont="1" applyBorder="1" applyAlignment="1">
      <alignment horizontal="center"/>
      <protection/>
    </xf>
    <xf numFmtId="0" fontId="3" fillId="0" borderId="66" xfId="46" applyFont="1" applyBorder="1" applyAlignment="1">
      <alignment horizontal="center"/>
      <protection/>
    </xf>
    <xf numFmtId="0" fontId="3" fillId="0" borderId="67" xfId="46" applyFont="1" applyBorder="1" applyAlignment="1">
      <alignment horizontal="center"/>
      <protection/>
    </xf>
    <xf numFmtId="0" fontId="3" fillId="0" borderId="68" xfId="46" applyFont="1" applyBorder="1" applyAlignment="1">
      <alignment horizontal="left"/>
      <protection/>
    </xf>
    <xf numFmtId="0" fontId="3" fillId="0" borderId="52" xfId="46" applyFont="1" applyBorder="1" applyAlignment="1">
      <alignment horizontal="left"/>
      <protection/>
    </xf>
    <xf numFmtId="0" fontId="3" fillId="0" borderId="69" xfId="46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49" fontId="18" fillId="35" borderId="70" xfId="46" applyNumberFormat="1" applyFont="1" applyFill="1" applyBorder="1" applyAlignment="1">
      <alignment horizontal="left" wrapText="1"/>
      <protection/>
    </xf>
    <xf numFmtId="49" fontId="19" fillId="0" borderId="71" xfId="0" applyNumberFormat="1" applyFont="1" applyBorder="1" applyAlignment="1">
      <alignment horizontal="left" wrapText="1"/>
    </xf>
    <xf numFmtId="0" fontId="12" fillId="0" borderId="0" xfId="46" applyFont="1" applyAlignment="1">
      <alignment horizontal="center"/>
      <protection/>
    </xf>
    <xf numFmtId="49" fontId="3" fillId="0" borderId="66" xfId="46" applyNumberFormat="1" applyFont="1" applyBorder="1" applyAlignment="1">
      <alignment horizontal="center"/>
      <protection/>
    </xf>
    <xf numFmtId="0" fontId="3" fillId="0" borderId="68" xfId="46" applyFont="1" applyBorder="1" applyAlignment="1">
      <alignment horizontal="center" shrinkToFit="1"/>
      <protection/>
    </xf>
    <xf numFmtId="0" fontId="3" fillId="0" borderId="52" xfId="46" applyFont="1" applyBorder="1" applyAlignment="1">
      <alignment horizontal="center" shrinkToFit="1"/>
      <protection/>
    </xf>
    <xf numFmtId="0" fontId="3" fillId="0" borderId="69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0">
      <selection activeCell="F30" sqref="F30:G30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 t="str">
        <f>Rekapitulace!H1</f>
        <v>078/2013</v>
      </c>
      <c r="D2" s="5" t="str">
        <f>Rekapitulace!G2</f>
        <v>Stavební část</v>
      </c>
      <c r="E2" s="6"/>
      <c r="F2" s="7" t="s">
        <v>2</v>
      </c>
      <c r="G2" s="8" t="s">
        <v>74</v>
      </c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3</v>
      </c>
      <c r="B4" s="10"/>
      <c r="C4" s="11" t="s">
        <v>4</v>
      </c>
      <c r="D4" s="11"/>
      <c r="E4" s="12"/>
      <c r="F4" s="13" t="s">
        <v>5</v>
      </c>
      <c r="G4" s="16" t="s">
        <v>364</v>
      </c>
    </row>
    <row r="5" spans="1:7" ht="12.75" customHeight="1">
      <c r="A5" s="17" t="s">
        <v>72</v>
      </c>
      <c r="B5" s="18"/>
      <c r="C5" s="19" t="s">
        <v>73</v>
      </c>
      <c r="D5" s="20"/>
      <c r="E5" s="18"/>
      <c r="F5" s="13" t="s">
        <v>7</v>
      </c>
      <c r="G5" s="14"/>
    </row>
    <row r="6" spans="1:15" ht="12.75" customHeight="1">
      <c r="A6" s="15" t="s">
        <v>8</v>
      </c>
      <c r="B6" s="10"/>
      <c r="C6" s="11" t="s">
        <v>9</v>
      </c>
      <c r="D6" s="11"/>
      <c r="E6" s="12"/>
      <c r="F6" s="21" t="s">
        <v>10</v>
      </c>
      <c r="G6" s="22"/>
      <c r="O6" s="23"/>
    </row>
    <row r="7" spans="1:7" ht="12.75" customHeight="1">
      <c r="A7" s="24" t="s">
        <v>71</v>
      </c>
      <c r="B7" s="25"/>
      <c r="C7" s="26" t="s">
        <v>365</v>
      </c>
      <c r="D7" s="27"/>
      <c r="E7" s="27"/>
      <c r="F7" s="28"/>
      <c r="G7" s="29"/>
    </row>
    <row r="8" spans="1:9" ht="12.75">
      <c r="A8" s="30" t="s">
        <v>11</v>
      </c>
      <c r="B8" s="13"/>
      <c r="C8" s="205" t="s">
        <v>363</v>
      </c>
      <c r="D8" s="205"/>
      <c r="E8" s="206"/>
      <c r="F8" s="31"/>
      <c r="G8" s="32"/>
      <c r="H8" s="33"/>
      <c r="I8" s="34"/>
    </row>
    <row r="9" spans="1:8" ht="12.75">
      <c r="A9" s="30"/>
      <c r="B9" s="13"/>
      <c r="C9" s="205"/>
      <c r="D9" s="205"/>
      <c r="E9" s="206"/>
      <c r="F9" s="13"/>
      <c r="G9" s="35"/>
      <c r="H9" s="36"/>
    </row>
    <row r="10" spans="1:8" ht="12.75">
      <c r="A10" s="30" t="s">
        <v>12</v>
      </c>
      <c r="B10" s="13"/>
      <c r="C10" s="205" t="s">
        <v>362</v>
      </c>
      <c r="D10" s="205"/>
      <c r="E10" s="205"/>
      <c r="F10" s="37"/>
      <c r="G10" s="38"/>
      <c r="H10" s="39"/>
    </row>
    <row r="11" spans="1:57" ht="13.5" customHeight="1">
      <c r="A11" s="30" t="s">
        <v>13</v>
      </c>
      <c r="B11" s="13"/>
      <c r="C11" s="205"/>
      <c r="D11" s="205"/>
      <c r="E11" s="205"/>
      <c r="F11" s="40"/>
      <c r="G11" s="41"/>
      <c r="H11" s="36"/>
      <c r="BA11" s="42"/>
      <c r="BB11" s="42"/>
      <c r="BC11" s="42"/>
      <c r="BD11" s="42"/>
      <c r="BE11" s="42"/>
    </row>
    <row r="12" spans="1:8" ht="12.75" customHeight="1">
      <c r="A12" s="43"/>
      <c r="B12" s="10"/>
      <c r="C12" s="207" t="s">
        <v>14</v>
      </c>
      <c r="D12" s="207"/>
      <c r="E12" s="207"/>
      <c r="F12" s="44"/>
      <c r="G12" s="45"/>
      <c r="H12" s="36"/>
    </row>
    <row r="13" spans="1:8" ht="28.5" customHeight="1" thickBot="1">
      <c r="A13" s="46" t="s">
        <v>15</v>
      </c>
      <c r="B13" s="47"/>
      <c r="C13" s="47"/>
      <c r="D13" s="47"/>
      <c r="E13" s="48"/>
      <c r="F13" s="48"/>
      <c r="G13" s="49"/>
      <c r="H13" s="36"/>
    </row>
    <row r="14" spans="1:7" ht="17.25" customHeight="1" thickBot="1">
      <c r="A14" s="50" t="s">
        <v>16</v>
      </c>
      <c r="B14" s="51"/>
      <c r="C14" s="52"/>
      <c r="D14" s="53" t="s">
        <v>17</v>
      </c>
      <c r="E14" s="54"/>
      <c r="F14" s="54"/>
      <c r="G14" s="52"/>
    </row>
    <row r="15" spans="1:7" ht="15.75" customHeight="1">
      <c r="A15" s="55"/>
      <c r="B15" s="56" t="s">
        <v>18</v>
      </c>
      <c r="C15" s="57">
        <f>HSV</f>
        <v>0</v>
      </c>
      <c r="D15" s="58" t="str">
        <f>Rekapitulace!A26</f>
        <v>Vedlejší náklady (dle §9 vyhl.230)</v>
      </c>
      <c r="E15" s="59"/>
      <c r="F15" s="60"/>
      <c r="G15" s="57">
        <f>Rekapitulace!I26</f>
        <v>0</v>
      </c>
    </row>
    <row r="16" spans="1:7" ht="15.75" customHeight="1">
      <c r="A16" s="55" t="s">
        <v>19</v>
      </c>
      <c r="B16" s="56" t="s">
        <v>20</v>
      </c>
      <c r="C16" s="57">
        <f>PSV</f>
        <v>0</v>
      </c>
      <c r="D16" s="9" t="str">
        <f>Rekapitulace!A27</f>
        <v>Ostatní náklady (dle §10 vyhl.230)</v>
      </c>
      <c r="E16" s="61"/>
      <c r="F16" s="62"/>
      <c r="G16" s="57">
        <f>Rekapitulace!I27</f>
        <v>0</v>
      </c>
    </row>
    <row r="17" spans="1:7" ht="15.75" customHeight="1">
      <c r="A17" s="55" t="s">
        <v>21</v>
      </c>
      <c r="B17" s="56" t="s">
        <v>22</v>
      </c>
      <c r="C17" s="57">
        <f>Mont</f>
        <v>0</v>
      </c>
      <c r="D17" s="9"/>
      <c r="E17" s="61"/>
      <c r="F17" s="62"/>
      <c r="G17" s="57"/>
    </row>
    <row r="18" spans="1:7" ht="15.75" customHeight="1">
      <c r="A18" s="63" t="s">
        <v>23</v>
      </c>
      <c r="B18" s="64" t="s">
        <v>24</v>
      </c>
      <c r="C18" s="57">
        <f>Dodavka</f>
        <v>0</v>
      </c>
      <c r="D18" s="9"/>
      <c r="E18" s="61"/>
      <c r="F18" s="62"/>
      <c r="G18" s="57"/>
    </row>
    <row r="19" spans="1:7" ht="15.75" customHeight="1">
      <c r="A19" s="65" t="s">
        <v>25</v>
      </c>
      <c r="B19" s="56"/>
      <c r="C19" s="57">
        <f>SUM(C15:C18)</f>
        <v>0</v>
      </c>
      <c r="D19" s="9"/>
      <c r="E19" s="61"/>
      <c r="F19" s="62"/>
      <c r="G19" s="57"/>
    </row>
    <row r="20" spans="1:7" ht="15.75" customHeight="1">
      <c r="A20" s="65"/>
      <c r="B20" s="56"/>
      <c r="C20" s="57"/>
      <c r="D20" s="9"/>
      <c r="E20" s="61"/>
      <c r="F20" s="62"/>
      <c r="G20" s="57"/>
    </row>
    <row r="21" spans="1:7" ht="15.75" customHeight="1">
      <c r="A21" s="65" t="s">
        <v>26</v>
      </c>
      <c r="B21" s="56"/>
      <c r="C21" s="57">
        <f>HZS</f>
        <v>0</v>
      </c>
      <c r="D21" s="9"/>
      <c r="E21" s="61"/>
      <c r="F21" s="62"/>
      <c r="G21" s="57"/>
    </row>
    <row r="22" spans="1:7" ht="15.75" customHeight="1">
      <c r="A22" s="66" t="s">
        <v>27</v>
      </c>
      <c r="B22" s="67"/>
      <c r="C22" s="57">
        <f>C19+C21</f>
        <v>0</v>
      </c>
      <c r="D22" s="9"/>
      <c r="E22" s="61"/>
      <c r="F22" s="62"/>
      <c r="G22" s="57">
        <f>G23-SUM(G15:G21)</f>
        <v>0</v>
      </c>
    </row>
    <row r="23" spans="1:7" ht="15.75" customHeight="1" thickBot="1">
      <c r="A23" s="208" t="s">
        <v>28</v>
      </c>
      <c r="B23" s="209"/>
      <c r="C23" s="68">
        <f>C22+G23</f>
        <v>0</v>
      </c>
      <c r="D23" s="69" t="s">
        <v>29</v>
      </c>
      <c r="E23" s="70"/>
      <c r="F23" s="71"/>
      <c r="G23" s="57">
        <f>VRN</f>
        <v>0</v>
      </c>
    </row>
    <row r="24" spans="1:7" ht="12.75">
      <c r="A24" s="72" t="s">
        <v>30</v>
      </c>
      <c r="B24" s="73"/>
      <c r="C24" s="74"/>
      <c r="D24" s="73" t="s">
        <v>31</v>
      </c>
      <c r="E24" s="73"/>
      <c r="F24" s="75" t="s">
        <v>32</v>
      </c>
      <c r="G24" s="76"/>
    </row>
    <row r="25" spans="1:7" ht="12.75">
      <c r="A25" s="66" t="s">
        <v>33</v>
      </c>
      <c r="B25" s="67"/>
      <c r="C25" s="77"/>
      <c r="D25" s="67" t="s">
        <v>34</v>
      </c>
      <c r="E25" s="78"/>
      <c r="F25" s="79" t="s">
        <v>34</v>
      </c>
      <c r="G25" s="80"/>
    </row>
    <row r="26" spans="1:7" ht="37.5" customHeight="1">
      <c r="A26" s="66" t="s">
        <v>35</v>
      </c>
      <c r="B26" s="81"/>
      <c r="C26" s="82">
        <v>41388</v>
      </c>
      <c r="D26" s="67" t="s">
        <v>35</v>
      </c>
      <c r="E26" s="78"/>
      <c r="F26" s="79" t="s">
        <v>35</v>
      </c>
      <c r="G26" s="80"/>
    </row>
    <row r="27" spans="1:7" ht="12.75">
      <c r="A27" s="66"/>
      <c r="B27" s="83"/>
      <c r="C27" s="77"/>
      <c r="D27" s="67"/>
      <c r="E27" s="78"/>
      <c r="F27" s="79"/>
      <c r="G27" s="80"/>
    </row>
    <row r="28" spans="1:7" ht="12.75">
      <c r="A28" s="66" t="s">
        <v>36</v>
      </c>
      <c r="B28" s="67"/>
      <c r="C28" s="77"/>
      <c r="D28" s="79" t="s">
        <v>37</v>
      </c>
      <c r="E28" s="77"/>
      <c r="F28" s="84" t="s">
        <v>37</v>
      </c>
      <c r="G28" s="80"/>
    </row>
    <row r="29" spans="1:7" ht="69" customHeight="1">
      <c r="A29" s="66"/>
      <c r="B29" s="67"/>
      <c r="C29" s="85"/>
      <c r="D29" s="86"/>
      <c r="E29" s="85"/>
      <c r="F29" s="67"/>
      <c r="G29" s="80"/>
    </row>
    <row r="30" spans="1:7" ht="12.75">
      <c r="A30" s="87" t="s">
        <v>38</v>
      </c>
      <c r="B30" s="88"/>
      <c r="C30" s="89">
        <v>15</v>
      </c>
      <c r="D30" s="88" t="s">
        <v>39</v>
      </c>
      <c r="E30" s="90"/>
      <c r="F30" s="210">
        <f>C23-F32</f>
        <v>0</v>
      </c>
      <c r="G30" s="211"/>
    </row>
    <row r="31" spans="1:7" ht="12.75">
      <c r="A31" s="87" t="s">
        <v>40</v>
      </c>
      <c r="B31" s="88"/>
      <c r="C31" s="89">
        <f>SazbaDPH1</f>
        <v>15</v>
      </c>
      <c r="D31" s="88" t="s">
        <v>41</v>
      </c>
      <c r="E31" s="90"/>
      <c r="F31" s="210">
        <f>ROUND(PRODUCT(F30,C31/100),0)</f>
        <v>0</v>
      </c>
      <c r="G31" s="211"/>
    </row>
    <row r="32" spans="1:7" ht="12.75">
      <c r="A32" s="87" t="s">
        <v>38</v>
      </c>
      <c r="B32" s="88"/>
      <c r="C32" s="89">
        <v>0</v>
      </c>
      <c r="D32" s="88" t="s">
        <v>41</v>
      </c>
      <c r="E32" s="90"/>
      <c r="F32" s="210">
        <v>0</v>
      </c>
      <c r="G32" s="211"/>
    </row>
    <row r="33" spans="1:7" ht="12.75">
      <c r="A33" s="87" t="s">
        <v>40</v>
      </c>
      <c r="B33" s="91"/>
      <c r="C33" s="92">
        <f>SazbaDPH2</f>
        <v>0</v>
      </c>
      <c r="D33" s="88" t="s">
        <v>41</v>
      </c>
      <c r="E33" s="62"/>
      <c r="F33" s="210">
        <f>ROUND(PRODUCT(F32,C33/100),0)</f>
        <v>0</v>
      </c>
      <c r="G33" s="211"/>
    </row>
    <row r="34" spans="1:7" s="96" customFormat="1" ht="19.5" customHeight="1" thickBot="1">
      <c r="A34" s="93" t="s">
        <v>42</v>
      </c>
      <c r="B34" s="94"/>
      <c r="C34" s="94"/>
      <c r="D34" s="94"/>
      <c r="E34" s="95"/>
      <c r="F34" s="212">
        <f>ROUND(SUM(F30:F33),0)</f>
        <v>0</v>
      </c>
      <c r="G34" s="213"/>
    </row>
    <row r="36" spans="1:8" ht="12.75">
      <c r="A36" s="97" t="s">
        <v>43</v>
      </c>
      <c r="B36" s="97"/>
      <c r="C36" s="97"/>
      <c r="D36" s="97"/>
      <c r="E36" s="97"/>
      <c r="F36" s="97"/>
      <c r="G36" s="97"/>
      <c r="H36" t="s">
        <v>6</v>
      </c>
    </row>
    <row r="37" spans="1:8" ht="14.25" customHeight="1">
      <c r="A37" s="97"/>
      <c r="B37" s="214" t="s">
        <v>361</v>
      </c>
      <c r="C37" s="214"/>
      <c r="D37" s="214"/>
      <c r="E37" s="214"/>
      <c r="F37" s="214"/>
      <c r="G37" s="214"/>
      <c r="H37" t="s">
        <v>6</v>
      </c>
    </row>
    <row r="38" spans="1:8" ht="12.75" customHeight="1">
      <c r="A38" s="98"/>
      <c r="B38" s="214"/>
      <c r="C38" s="214"/>
      <c r="D38" s="214"/>
      <c r="E38" s="214"/>
      <c r="F38" s="214"/>
      <c r="G38" s="214"/>
      <c r="H38" t="s">
        <v>6</v>
      </c>
    </row>
    <row r="39" spans="1:8" ht="12.75">
      <c r="A39" s="98"/>
      <c r="B39" s="214"/>
      <c r="C39" s="214"/>
      <c r="D39" s="214"/>
      <c r="E39" s="214"/>
      <c r="F39" s="214"/>
      <c r="G39" s="214"/>
      <c r="H39" t="s">
        <v>6</v>
      </c>
    </row>
    <row r="40" spans="1:8" ht="12.75">
      <c r="A40" s="98"/>
      <c r="B40" s="214"/>
      <c r="C40" s="214"/>
      <c r="D40" s="214"/>
      <c r="E40" s="214"/>
      <c r="F40" s="214"/>
      <c r="G40" s="214"/>
      <c r="H40" t="s">
        <v>6</v>
      </c>
    </row>
    <row r="41" spans="1:8" ht="12.75">
      <c r="A41" s="98"/>
      <c r="B41" s="214"/>
      <c r="C41" s="214"/>
      <c r="D41" s="214"/>
      <c r="E41" s="214"/>
      <c r="F41" s="214"/>
      <c r="G41" s="214"/>
      <c r="H41" t="s">
        <v>6</v>
      </c>
    </row>
    <row r="42" spans="1:8" ht="12.75">
      <c r="A42" s="98"/>
      <c r="B42" s="214"/>
      <c r="C42" s="214"/>
      <c r="D42" s="214"/>
      <c r="E42" s="214"/>
      <c r="F42" s="214"/>
      <c r="G42" s="214"/>
      <c r="H42" t="s">
        <v>6</v>
      </c>
    </row>
    <row r="43" spans="1:8" ht="12.75">
      <c r="A43" s="98"/>
      <c r="B43" s="214"/>
      <c r="C43" s="214"/>
      <c r="D43" s="214"/>
      <c r="E43" s="214"/>
      <c r="F43" s="214"/>
      <c r="G43" s="214"/>
      <c r="H43" t="s">
        <v>6</v>
      </c>
    </row>
    <row r="44" spans="1:8" ht="12.75">
      <c r="A44" s="98"/>
      <c r="B44" s="214"/>
      <c r="C44" s="214"/>
      <c r="D44" s="214"/>
      <c r="E44" s="214"/>
      <c r="F44" s="214"/>
      <c r="G44" s="214"/>
      <c r="H44" t="s">
        <v>6</v>
      </c>
    </row>
    <row r="45" spans="1:8" ht="0.75" customHeight="1">
      <c r="A45" s="98"/>
      <c r="B45" s="214"/>
      <c r="C45" s="214"/>
      <c r="D45" s="214"/>
      <c r="E45" s="214"/>
      <c r="F45" s="214"/>
      <c r="G45" s="214"/>
      <c r="H45" t="s">
        <v>6</v>
      </c>
    </row>
    <row r="46" spans="2:7" ht="12.75">
      <c r="B46" s="215"/>
      <c r="C46" s="215"/>
      <c r="D46" s="215"/>
      <c r="E46" s="215"/>
      <c r="F46" s="215"/>
      <c r="G46" s="215"/>
    </row>
    <row r="47" spans="2:7" ht="12.75">
      <c r="B47" s="215"/>
      <c r="C47" s="215"/>
      <c r="D47" s="215"/>
      <c r="E47" s="215"/>
      <c r="F47" s="215"/>
      <c r="G47" s="215"/>
    </row>
    <row r="48" spans="2:7" ht="12.75">
      <c r="B48" s="215"/>
      <c r="C48" s="215"/>
      <c r="D48" s="215"/>
      <c r="E48" s="215"/>
      <c r="F48" s="215"/>
      <c r="G48" s="215"/>
    </row>
    <row r="49" spans="2:7" ht="12.75">
      <c r="B49" s="215"/>
      <c r="C49" s="215"/>
      <c r="D49" s="215"/>
      <c r="E49" s="215"/>
      <c r="F49" s="215"/>
      <c r="G49" s="215"/>
    </row>
    <row r="50" spans="2:7" ht="12.75">
      <c r="B50" s="215"/>
      <c r="C50" s="215"/>
      <c r="D50" s="215"/>
      <c r="E50" s="215"/>
      <c r="F50" s="215"/>
      <c r="G50" s="215"/>
    </row>
    <row r="51" spans="2:7" ht="12.75">
      <c r="B51" s="215"/>
      <c r="C51" s="215"/>
      <c r="D51" s="215"/>
      <c r="E51" s="215"/>
      <c r="F51" s="215"/>
      <c r="G51" s="215"/>
    </row>
    <row r="52" spans="2:7" ht="12.75">
      <c r="B52" s="215"/>
      <c r="C52" s="215"/>
      <c r="D52" s="215"/>
      <c r="E52" s="215"/>
      <c r="F52" s="215"/>
      <c r="G52" s="215"/>
    </row>
    <row r="53" spans="2:7" ht="12.75">
      <c r="B53" s="215"/>
      <c r="C53" s="215"/>
      <c r="D53" s="215"/>
      <c r="E53" s="215"/>
      <c r="F53" s="215"/>
      <c r="G53" s="215"/>
    </row>
    <row r="54" spans="2:7" ht="12.75">
      <c r="B54" s="215"/>
      <c r="C54" s="215"/>
      <c r="D54" s="215"/>
      <c r="E54" s="215"/>
      <c r="F54" s="215"/>
      <c r="G54" s="215"/>
    </row>
    <row r="55" spans="2:7" ht="12.75">
      <c r="B55" s="215"/>
      <c r="C55" s="215"/>
      <c r="D55" s="215"/>
      <c r="E55" s="215"/>
      <c r="F55" s="215"/>
      <c r="G55" s="215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9"/>
  <sheetViews>
    <sheetView zoomScalePageLayoutView="0" workbookViewId="0" topLeftCell="A1">
      <selection activeCell="H28" sqref="H28:I2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6" t="s">
        <v>44</v>
      </c>
      <c r="B1" s="217"/>
      <c r="C1" s="99" t="str">
        <f>CONCATENATE(cislostavby," ",nazevstavby)</f>
        <v>2713 Rekonstrukce objektu Bartolomějská 4/82 Ostrava - Nová Ves</v>
      </c>
      <c r="D1" s="100"/>
      <c r="E1" s="101"/>
      <c r="F1" s="100"/>
      <c r="G1" s="102" t="s">
        <v>45</v>
      </c>
      <c r="H1" s="103" t="s">
        <v>75</v>
      </c>
      <c r="I1" s="104"/>
    </row>
    <row r="2" spans="1:9" ht="13.5" thickBot="1">
      <c r="A2" s="218" t="s">
        <v>46</v>
      </c>
      <c r="B2" s="219"/>
      <c r="C2" s="105" t="str">
        <f>CONCATENATE(cisloobjektu," ",nazevobjektu)</f>
        <v>01 Etapa I - Oprava podkroví</v>
      </c>
      <c r="D2" s="106"/>
      <c r="E2" s="107"/>
      <c r="F2" s="106"/>
      <c r="G2" s="220" t="s">
        <v>76</v>
      </c>
      <c r="H2" s="221"/>
      <c r="I2" s="222"/>
    </row>
    <row r="3" spans="1:9" ht="13.5" thickTop="1">
      <c r="A3" s="78"/>
      <c r="B3" s="78"/>
      <c r="C3" s="78"/>
      <c r="D3" s="78"/>
      <c r="E3" s="78"/>
      <c r="F3" s="67"/>
      <c r="G3" s="78"/>
      <c r="H3" s="78"/>
      <c r="I3" s="78"/>
    </row>
    <row r="4" spans="1:9" ht="19.5" customHeight="1">
      <c r="A4" s="108" t="s">
        <v>47</v>
      </c>
      <c r="B4" s="109"/>
      <c r="C4" s="109"/>
      <c r="D4" s="109"/>
      <c r="E4" s="110"/>
      <c r="F4" s="109"/>
      <c r="G4" s="109"/>
      <c r="H4" s="109"/>
      <c r="I4" s="109"/>
    </row>
    <row r="5" spans="1:9" ht="13.5" thickBot="1">
      <c r="A5" s="78"/>
      <c r="B5" s="78"/>
      <c r="C5" s="78"/>
      <c r="D5" s="78"/>
      <c r="E5" s="78"/>
      <c r="F5" s="78"/>
      <c r="G5" s="78"/>
      <c r="H5" s="78"/>
      <c r="I5" s="78"/>
    </row>
    <row r="6" spans="1:9" s="36" customFormat="1" ht="13.5" thickBot="1">
      <c r="A6" s="111"/>
      <c r="B6" s="112" t="s">
        <v>48</v>
      </c>
      <c r="C6" s="112"/>
      <c r="D6" s="113"/>
      <c r="E6" s="114" t="s">
        <v>49</v>
      </c>
      <c r="F6" s="115" t="s">
        <v>50</v>
      </c>
      <c r="G6" s="115" t="s">
        <v>51</v>
      </c>
      <c r="H6" s="115" t="s">
        <v>52</v>
      </c>
      <c r="I6" s="116" t="s">
        <v>26</v>
      </c>
    </row>
    <row r="7" spans="1:9" s="36" customFormat="1" ht="12.75">
      <c r="A7" s="201" t="str">
        <f>Položky!B7</f>
        <v>3</v>
      </c>
      <c r="B7" s="117" t="str">
        <f>Položky!C7</f>
        <v>Svislé a kompletní konstrukce</v>
      </c>
      <c r="C7" s="67"/>
      <c r="D7" s="118"/>
      <c r="E7" s="202">
        <f>Položky!BA17</f>
        <v>0</v>
      </c>
      <c r="F7" s="203">
        <f>Položky!BB17</f>
        <v>0</v>
      </c>
      <c r="G7" s="203">
        <f>Položky!BC17</f>
        <v>0</v>
      </c>
      <c r="H7" s="203">
        <f>Položky!BD17</f>
        <v>0</v>
      </c>
      <c r="I7" s="204">
        <f>Položky!BE17</f>
        <v>0</v>
      </c>
    </row>
    <row r="8" spans="1:9" s="36" customFormat="1" ht="12.75">
      <c r="A8" s="201" t="str">
        <f>Položky!B18</f>
        <v>62</v>
      </c>
      <c r="B8" s="117" t="str">
        <f>Položky!C18</f>
        <v>Úpravy povrchů vnější</v>
      </c>
      <c r="C8" s="67"/>
      <c r="D8" s="118"/>
      <c r="E8" s="202">
        <f>Položky!BA25</f>
        <v>0</v>
      </c>
      <c r="F8" s="203">
        <f>Položky!BB25</f>
        <v>0</v>
      </c>
      <c r="G8" s="203">
        <f>Položky!BC25</f>
        <v>0</v>
      </c>
      <c r="H8" s="203">
        <f>Položky!BD25</f>
        <v>0</v>
      </c>
      <c r="I8" s="204">
        <f>Položky!BE25</f>
        <v>0</v>
      </c>
    </row>
    <row r="9" spans="1:9" s="36" customFormat="1" ht="12.75">
      <c r="A9" s="201" t="str">
        <f>Položky!B26</f>
        <v>94</v>
      </c>
      <c r="B9" s="117" t="str">
        <f>Položky!C26</f>
        <v>Lešení a stavební výtahy</v>
      </c>
      <c r="C9" s="67"/>
      <c r="D9" s="118"/>
      <c r="E9" s="202">
        <f>Položky!BA30</f>
        <v>0</v>
      </c>
      <c r="F9" s="203">
        <f>Položky!BB30</f>
        <v>0</v>
      </c>
      <c r="G9" s="203">
        <f>Položky!BC30</f>
        <v>0</v>
      </c>
      <c r="H9" s="203">
        <f>Položky!BD30</f>
        <v>0</v>
      </c>
      <c r="I9" s="204">
        <f>Položky!BE30</f>
        <v>0</v>
      </c>
    </row>
    <row r="10" spans="1:9" s="36" customFormat="1" ht="12.75">
      <c r="A10" s="201" t="str">
        <f>Položky!B31</f>
        <v>95</v>
      </c>
      <c r="B10" s="117" t="str">
        <f>Položky!C31</f>
        <v>Dokončovací konstrukce na pozemních stavbách</v>
      </c>
      <c r="C10" s="67"/>
      <c r="D10" s="118"/>
      <c r="E10" s="202">
        <f>Položky!BA34</f>
        <v>0</v>
      </c>
      <c r="F10" s="203">
        <f>Položky!BB34</f>
        <v>0</v>
      </c>
      <c r="G10" s="203">
        <f>Položky!BC34</f>
        <v>0</v>
      </c>
      <c r="H10" s="203">
        <f>Položky!BD34</f>
        <v>0</v>
      </c>
      <c r="I10" s="204">
        <f>Položky!BE34</f>
        <v>0</v>
      </c>
    </row>
    <row r="11" spans="1:9" s="36" customFormat="1" ht="12.75">
      <c r="A11" s="201" t="str">
        <f>Položky!B35</f>
        <v>96</v>
      </c>
      <c r="B11" s="117" t="str">
        <f>Položky!C35</f>
        <v>Bourání konstrukcí</v>
      </c>
      <c r="C11" s="67"/>
      <c r="D11" s="118"/>
      <c r="E11" s="202">
        <f>Položky!BA106</f>
        <v>0</v>
      </c>
      <c r="F11" s="203">
        <f>Položky!BB106</f>
        <v>0</v>
      </c>
      <c r="G11" s="203">
        <f>Položky!BC106</f>
        <v>0</v>
      </c>
      <c r="H11" s="203">
        <f>Položky!BD106</f>
        <v>0</v>
      </c>
      <c r="I11" s="204">
        <f>Položky!BE106</f>
        <v>0</v>
      </c>
    </row>
    <row r="12" spans="1:9" s="36" customFormat="1" ht="12.75">
      <c r="A12" s="201" t="str">
        <f>Položky!B107</f>
        <v>99</v>
      </c>
      <c r="B12" s="117" t="str">
        <f>Položky!C107</f>
        <v>Staveništní přesun hmot</v>
      </c>
      <c r="C12" s="67"/>
      <c r="D12" s="118"/>
      <c r="E12" s="202">
        <f>Položky!BA109</f>
        <v>0</v>
      </c>
      <c r="F12" s="203">
        <f>Položky!BB109</f>
        <v>0</v>
      </c>
      <c r="G12" s="203">
        <f>Položky!BC109</f>
        <v>0</v>
      </c>
      <c r="H12" s="203">
        <f>Položky!BD109</f>
        <v>0</v>
      </c>
      <c r="I12" s="204">
        <f>Položky!BE109</f>
        <v>0</v>
      </c>
    </row>
    <row r="13" spans="1:9" s="36" customFormat="1" ht="12.75">
      <c r="A13" s="201" t="str">
        <f>Položky!B110</f>
        <v>713</v>
      </c>
      <c r="B13" s="117" t="str">
        <f>Položky!C110</f>
        <v>Izolace tepelné</v>
      </c>
      <c r="C13" s="67"/>
      <c r="D13" s="118"/>
      <c r="E13" s="202">
        <f>Položky!BA138</f>
        <v>0</v>
      </c>
      <c r="F13" s="203">
        <f>Položky!BB138</f>
        <v>0</v>
      </c>
      <c r="G13" s="203">
        <f>Položky!BC138</f>
        <v>0</v>
      </c>
      <c r="H13" s="203">
        <f>Položky!BD138</f>
        <v>0</v>
      </c>
      <c r="I13" s="204">
        <f>Položky!BE138</f>
        <v>0</v>
      </c>
    </row>
    <row r="14" spans="1:9" s="36" customFormat="1" ht="12.75">
      <c r="A14" s="201" t="str">
        <f>Položky!B139</f>
        <v>721</v>
      </c>
      <c r="B14" s="117" t="str">
        <f>Položky!C139</f>
        <v>Vnitřní kanalizace</v>
      </c>
      <c r="C14" s="67"/>
      <c r="D14" s="118"/>
      <c r="E14" s="202">
        <f>Položky!BA152</f>
        <v>0</v>
      </c>
      <c r="F14" s="203">
        <f>Položky!BB152</f>
        <v>0</v>
      </c>
      <c r="G14" s="203">
        <f>Položky!BC152</f>
        <v>0</v>
      </c>
      <c r="H14" s="203">
        <f>Položky!BD152</f>
        <v>0</v>
      </c>
      <c r="I14" s="204">
        <f>Položky!BE152</f>
        <v>0</v>
      </c>
    </row>
    <row r="15" spans="1:9" s="36" customFormat="1" ht="12.75">
      <c r="A15" s="201" t="str">
        <f>Položky!B153</f>
        <v>762</v>
      </c>
      <c r="B15" s="117" t="str">
        <f>Položky!C153</f>
        <v>Konstrukce tesařské</v>
      </c>
      <c r="C15" s="67"/>
      <c r="D15" s="118"/>
      <c r="E15" s="202">
        <f>Položky!BA188</f>
        <v>0</v>
      </c>
      <c r="F15" s="203">
        <f>Položky!BB188</f>
        <v>0</v>
      </c>
      <c r="G15" s="203">
        <f>Položky!BC188</f>
        <v>0</v>
      </c>
      <c r="H15" s="203">
        <f>Položky!BD188</f>
        <v>0</v>
      </c>
      <c r="I15" s="204">
        <f>Položky!BE188</f>
        <v>0</v>
      </c>
    </row>
    <row r="16" spans="1:9" s="36" customFormat="1" ht="12.75">
      <c r="A16" s="201" t="str">
        <f>Položky!B189</f>
        <v>764</v>
      </c>
      <c r="B16" s="117" t="str">
        <f>Položky!C189</f>
        <v>Konstrukce klempířské</v>
      </c>
      <c r="C16" s="67"/>
      <c r="D16" s="118"/>
      <c r="E16" s="202">
        <f>Položky!BA209</f>
        <v>0</v>
      </c>
      <c r="F16" s="203">
        <f>Položky!BB209</f>
        <v>0</v>
      </c>
      <c r="G16" s="203">
        <f>Položky!BC209</f>
        <v>0</v>
      </c>
      <c r="H16" s="203">
        <f>Položky!BD209</f>
        <v>0</v>
      </c>
      <c r="I16" s="204">
        <f>Položky!BE209</f>
        <v>0</v>
      </c>
    </row>
    <row r="17" spans="1:9" s="36" customFormat="1" ht="12.75">
      <c r="A17" s="201" t="str">
        <f>Položky!B210</f>
        <v>767</v>
      </c>
      <c r="B17" s="117" t="str">
        <f>Položky!C210</f>
        <v>Konstrukce zámečnické</v>
      </c>
      <c r="C17" s="67"/>
      <c r="D17" s="118"/>
      <c r="E17" s="202">
        <f>Položky!BA220</f>
        <v>0</v>
      </c>
      <c r="F17" s="203">
        <f>Položky!BB220</f>
        <v>0</v>
      </c>
      <c r="G17" s="203">
        <f>Položky!BC220</f>
        <v>0</v>
      </c>
      <c r="H17" s="203">
        <f>Položky!BD220</f>
        <v>0</v>
      </c>
      <c r="I17" s="204">
        <f>Položky!BE220</f>
        <v>0</v>
      </c>
    </row>
    <row r="18" spans="1:9" s="36" customFormat="1" ht="12.75">
      <c r="A18" s="201" t="str">
        <f>Položky!B221</f>
        <v>783</v>
      </c>
      <c r="B18" s="117" t="str">
        <f>Položky!C221</f>
        <v>Nátěry</v>
      </c>
      <c r="C18" s="67"/>
      <c r="D18" s="118"/>
      <c r="E18" s="202">
        <f>Položky!BA237</f>
        <v>0</v>
      </c>
      <c r="F18" s="203">
        <f>Položky!BB237</f>
        <v>0</v>
      </c>
      <c r="G18" s="203">
        <f>Položky!BC237</f>
        <v>0</v>
      </c>
      <c r="H18" s="203">
        <f>Položky!BD237</f>
        <v>0</v>
      </c>
      <c r="I18" s="204">
        <f>Položky!BE237</f>
        <v>0</v>
      </c>
    </row>
    <row r="19" spans="1:9" s="36" customFormat="1" ht="12.75">
      <c r="A19" s="201" t="str">
        <f>Položky!B238</f>
        <v>784</v>
      </c>
      <c r="B19" s="117" t="str">
        <f>Položky!C238</f>
        <v>Malby</v>
      </c>
      <c r="C19" s="67"/>
      <c r="D19" s="118"/>
      <c r="E19" s="202">
        <f>Položky!BA241</f>
        <v>0</v>
      </c>
      <c r="F19" s="203">
        <f>Položky!BB241</f>
        <v>0</v>
      </c>
      <c r="G19" s="203">
        <f>Položky!BC241</f>
        <v>0</v>
      </c>
      <c r="H19" s="203">
        <f>Položky!BD241</f>
        <v>0</v>
      </c>
      <c r="I19" s="204">
        <f>Položky!BE241</f>
        <v>0</v>
      </c>
    </row>
    <row r="20" spans="1:9" s="36" customFormat="1" ht="13.5" thickBot="1">
      <c r="A20" s="201" t="str">
        <f>Položky!B242</f>
        <v>M21</v>
      </c>
      <c r="B20" s="117" t="str">
        <f>Položky!C242</f>
        <v>Elektromontáže</v>
      </c>
      <c r="C20" s="67"/>
      <c r="D20" s="118"/>
      <c r="E20" s="202">
        <f>Položky!BA245</f>
        <v>0</v>
      </c>
      <c r="F20" s="203">
        <f>Položky!BB245</f>
        <v>0</v>
      </c>
      <c r="G20" s="203">
        <f>Položky!BC245</f>
        <v>0</v>
      </c>
      <c r="H20" s="203">
        <f>Položky!BD245</f>
        <v>0</v>
      </c>
      <c r="I20" s="204">
        <f>Položky!BE245</f>
        <v>0</v>
      </c>
    </row>
    <row r="21" spans="1:9" s="125" customFormat="1" ht="13.5" thickBot="1">
      <c r="A21" s="119"/>
      <c r="B21" s="120" t="s">
        <v>53</v>
      </c>
      <c r="C21" s="120"/>
      <c r="D21" s="121"/>
      <c r="E21" s="122">
        <f>SUM(E7:E20)</f>
        <v>0</v>
      </c>
      <c r="F21" s="123">
        <f>SUM(F7:F20)</f>
        <v>0</v>
      </c>
      <c r="G21" s="123">
        <f>SUM(G7:G20)</f>
        <v>0</v>
      </c>
      <c r="H21" s="123">
        <f>SUM(H7:H20)</f>
        <v>0</v>
      </c>
      <c r="I21" s="124">
        <f>SUM(I7:I20)</f>
        <v>0</v>
      </c>
    </row>
    <row r="22" spans="1:9" ht="12.75">
      <c r="A22" s="67"/>
      <c r="B22" s="67"/>
      <c r="C22" s="67"/>
      <c r="D22" s="67"/>
      <c r="E22" s="67"/>
      <c r="F22" s="67"/>
      <c r="G22" s="67"/>
      <c r="H22" s="67"/>
      <c r="I22" s="67"/>
    </row>
    <row r="23" spans="1:57" ht="19.5" customHeight="1">
      <c r="A23" s="109" t="s">
        <v>54</v>
      </c>
      <c r="B23" s="109"/>
      <c r="C23" s="109"/>
      <c r="D23" s="109"/>
      <c r="E23" s="109"/>
      <c r="F23" s="109"/>
      <c r="G23" s="126"/>
      <c r="H23" s="109"/>
      <c r="I23" s="109"/>
      <c r="BA23" s="42"/>
      <c r="BB23" s="42"/>
      <c r="BC23" s="42"/>
      <c r="BD23" s="42"/>
      <c r="BE23" s="42"/>
    </row>
    <row r="24" spans="1:9" ht="13.5" thickBot="1">
      <c r="A24" s="78"/>
      <c r="B24" s="78"/>
      <c r="C24" s="78"/>
      <c r="D24" s="78"/>
      <c r="E24" s="78"/>
      <c r="F24" s="78"/>
      <c r="G24" s="78"/>
      <c r="H24" s="78"/>
      <c r="I24" s="78"/>
    </row>
    <row r="25" spans="1:9" ht="12.75">
      <c r="A25" s="72" t="s">
        <v>55</v>
      </c>
      <c r="B25" s="73"/>
      <c r="C25" s="73"/>
      <c r="D25" s="127"/>
      <c r="E25" s="128" t="s">
        <v>56</v>
      </c>
      <c r="F25" s="129" t="s">
        <v>57</v>
      </c>
      <c r="G25" s="130" t="s">
        <v>58</v>
      </c>
      <c r="H25" s="131"/>
      <c r="I25" s="132" t="s">
        <v>56</v>
      </c>
    </row>
    <row r="26" spans="1:53" ht="12.75">
      <c r="A26" s="65" t="s">
        <v>359</v>
      </c>
      <c r="B26" s="56"/>
      <c r="C26" s="56"/>
      <c r="D26" s="133"/>
      <c r="E26" s="134">
        <v>0</v>
      </c>
      <c r="F26" s="135">
        <v>2</v>
      </c>
      <c r="G26" s="136">
        <f>CHOOSE(BA26+1,HSV+PSV,HSV+PSV+Mont,HSV+PSV+Dodavka+Mont,HSV,PSV,Mont,Dodavka,Mont+Dodavka,0)</f>
        <v>0</v>
      </c>
      <c r="H26" s="137"/>
      <c r="I26" s="138">
        <f>E26+F26*G26/100</f>
        <v>0</v>
      </c>
      <c r="BA26">
        <v>0</v>
      </c>
    </row>
    <row r="27" spans="1:53" ht="12.75">
      <c r="A27" s="65" t="s">
        <v>360</v>
      </c>
      <c r="B27" s="56"/>
      <c r="C27" s="56"/>
      <c r="D27" s="133"/>
      <c r="E27" s="134">
        <v>0</v>
      </c>
      <c r="F27" s="135">
        <v>0.5</v>
      </c>
      <c r="G27" s="136">
        <f>CHOOSE(BA27+1,HSV+PSV,HSV+PSV+Mont,HSV+PSV+Dodavka+Mont,HSV,PSV,Mont,Dodavka,Mont+Dodavka,0)</f>
        <v>0</v>
      </c>
      <c r="H27" s="137"/>
      <c r="I27" s="138">
        <f>E27+F27*G27/100</f>
        <v>0</v>
      </c>
      <c r="BA27">
        <v>0</v>
      </c>
    </row>
    <row r="28" spans="1:9" ht="13.5" thickBot="1">
      <c r="A28" s="139" t="s">
        <v>59</v>
      </c>
      <c r="B28" s="140"/>
      <c r="C28" s="141"/>
      <c r="D28" s="142"/>
      <c r="E28" s="143"/>
      <c r="F28" s="144"/>
      <c r="G28" s="144"/>
      <c r="H28" s="223">
        <f>SUM(I26:I27)</f>
        <v>0</v>
      </c>
      <c r="I28" s="224"/>
    </row>
    <row r="30" spans="2:9" ht="12.75">
      <c r="B30" s="125"/>
      <c r="F30" s="145"/>
      <c r="G30" s="146"/>
      <c r="H30" s="146"/>
      <c r="I30" s="147"/>
    </row>
    <row r="31" spans="6:9" ht="12.75">
      <c r="F31" s="145"/>
      <c r="G31" s="146"/>
      <c r="H31" s="146"/>
      <c r="I31" s="147"/>
    </row>
    <row r="32" spans="6:9" ht="12.75">
      <c r="F32" s="145"/>
      <c r="G32" s="146"/>
      <c r="H32" s="146"/>
      <c r="I32" s="147"/>
    </row>
    <row r="33" spans="6:9" ht="12.75">
      <c r="F33" s="145"/>
      <c r="G33" s="146"/>
      <c r="H33" s="146"/>
      <c r="I33" s="147"/>
    </row>
    <row r="34" spans="6:9" ht="12.75">
      <c r="F34" s="145"/>
      <c r="G34" s="146"/>
      <c r="H34" s="146"/>
      <c r="I34" s="147"/>
    </row>
    <row r="35" spans="6:9" ht="12.75">
      <c r="F35" s="145"/>
      <c r="G35" s="146"/>
      <c r="H35" s="146"/>
      <c r="I35" s="147"/>
    </row>
    <row r="36" spans="6:9" ht="12.75">
      <c r="F36" s="145"/>
      <c r="G36" s="146"/>
      <c r="H36" s="146"/>
      <c r="I36" s="147"/>
    </row>
    <row r="37" spans="6:9" ht="12.75">
      <c r="F37" s="145"/>
      <c r="G37" s="146"/>
      <c r="H37" s="146"/>
      <c r="I37" s="147"/>
    </row>
    <row r="38" spans="6:9" ht="12.75">
      <c r="F38" s="145"/>
      <c r="G38" s="146"/>
      <c r="H38" s="146"/>
      <c r="I38" s="147"/>
    </row>
    <row r="39" spans="6:9" ht="12.75">
      <c r="F39" s="145"/>
      <c r="G39" s="146"/>
      <c r="H39" s="146"/>
      <c r="I39" s="147"/>
    </row>
    <row r="40" spans="6:9" ht="12.75">
      <c r="F40" s="145"/>
      <c r="G40" s="146"/>
      <c r="H40" s="146"/>
      <c r="I40" s="147"/>
    </row>
    <row r="41" spans="6:9" ht="12.75">
      <c r="F41" s="145"/>
      <c r="G41" s="146"/>
      <c r="H41" s="146"/>
      <c r="I41" s="147"/>
    </row>
    <row r="42" spans="6:9" ht="12.75">
      <c r="F42" s="145"/>
      <c r="G42" s="146"/>
      <c r="H42" s="146"/>
      <c r="I42" s="147"/>
    </row>
    <row r="43" spans="6:9" ht="12.75">
      <c r="F43" s="145"/>
      <c r="G43" s="146"/>
      <c r="H43" s="146"/>
      <c r="I43" s="147"/>
    </row>
    <row r="44" spans="6:9" ht="12.75">
      <c r="F44" s="145"/>
      <c r="G44" s="146"/>
      <c r="H44" s="146"/>
      <c r="I44" s="147"/>
    </row>
    <row r="45" spans="6:9" ht="12.75">
      <c r="F45" s="145"/>
      <c r="G45" s="146"/>
      <c r="H45" s="146"/>
      <c r="I45" s="147"/>
    </row>
    <row r="46" spans="6:9" ht="12.75">
      <c r="F46" s="145"/>
      <c r="G46" s="146"/>
      <c r="H46" s="146"/>
      <c r="I46" s="147"/>
    </row>
    <row r="47" spans="6:9" ht="12.75">
      <c r="F47" s="145"/>
      <c r="G47" s="146"/>
      <c r="H47" s="146"/>
      <c r="I47" s="147"/>
    </row>
    <row r="48" spans="6:9" ht="12.75">
      <c r="F48" s="145"/>
      <c r="G48" s="146"/>
      <c r="H48" s="146"/>
      <c r="I48" s="147"/>
    </row>
    <row r="49" spans="6:9" ht="12.75">
      <c r="F49" s="145"/>
      <c r="G49" s="146"/>
      <c r="H49" s="146"/>
      <c r="I49" s="147"/>
    </row>
    <row r="50" spans="6:9" ht="12.75">
      <c r="F50" s="145"/>
      <c r="G50" s="146"/>
      <c r="H50" s="146"/>
      <c r="I50" s="147"/>
    </row>
    <row r="51" spans="6:9" ht="12.75">
      <c r="F51" s="145"/>
      <c r="G51" s="146"/>
      <c r="H51" s="146"/>
      <c r="I51" s="147"/>
    </row>
    <row r="52" spans="6:9" ht="12.75">
      <c r="F52" s="145"/>
      <c r="G52" s="146"/>
      <c r="H52" s="146"/>
      <c r="I52" s="147"/>
    </row>
    <row r="53" spans="6:9" ht="12.75">
      <c r="F53" s="145"/>
      <c r="G53" s="146"/>
      <c r="H53" s="146"/>
      <c r="I53" s="147"/>
    </row>
    <row r="54" spans="6:9" ht="12.75">
      <c r="F54" s="145"/>
      <c r="G54" s="146"/>
      <c r="H54" s="146"/>
      <c r="I54" s="147"/>
    </row>
    <row r="55" spans="6:9" ht="12.75">
      <c r="F55" s="145"/>
      <c r="G55" s="146"/>
      <c r="H55" s="146"/>
      <c r="I55" s="147"/>
    </row>
    <row r="56" spans="6:9" ht="12.75">
      <c r="F56" s="145"/>
      <c r="G56" s="146"/>
      <c r="H56" s="146"/>
      <c r="I56" s="147"/>
    </row>
    <row r="57" spans="6:9" ht="12.75">
      <c r="F57" s="145"/>
      <c r="G57" s="146"/>
      <c r="H57" s="146"/>
      <c r="I57" s="147"/>
    </row>
    <row r="58" spans="6:9" ht="12.75">
      <c r="F58" s="145"/>
      <c r="G58" s="146"/>
      <c r="H58" s="146"/>
      <c r="I58" s="147"/>
    </row>
    <row r="59" spans="6:9" ht="12.75">
      <c r="F59" s="145"/>
      <c r="G59" s="146"/>
      <c r="H59" s="146"/>
      <c r="I59" s="147"/>
    </row>
    <row r="60" spans="6:9" ht="12.75">
      <c r="F60" s="145"/>
      <c r="G60" s="146"/>
      <c r="H60" s="146"/>
      <c r="I60" s="147"/>
    </row>
    <row r="61" spans="6:9" ht="12.75">
      <c r="F61" s="145"/>
      <c r="G61" s="146"/>
      <c r="H61" s="146"/>
      <c r="I61" s="147"/>
    </row>
    <row r="62" spans="6:9" ht="12.75">
      <c r="F62" s="145"/>
      <c r="G62" s="146"/>
      <c r="H62" s="146"/>
      <c r="I62" s="147"/>
    </row>
    <row r="63" spans="6:9" ht="12.75">
      <c r="F63" s="145"/>
      <c r="G63" s="146"/>
      <c r="H63" s="146"/>
      <c r="I63" s="147"/>
    </row>
    <row r="64" spans="6:9" ht="12.75">
      <c r="F64" s="145"/>
      <c r="G64" s="146"/>
      <c r="H64" s="146"/>
      <c r="I64" s="147"/>
    </row>
    <row r="65" spans="6:9" ht="12.75">
      <c r="F65" s="145"/>
      <c r="G65" s="146"/>
      <c r="H65" s="146"/>
      <c r="I65" s="147"/>
    </row>
    <row r="66" spans="6:9" ht="12.75">
      <c r="F66" s="145"/>
      <c r="G66" s="146"/>
      <c r="H66" s="146"/>
      <c r="I66" s="147"/>
    </row>
    <row r="67" spans="6:9" ht="12.75">
      <c r="F67" s="145"/>
      <c r="G67" s="146"/>
      <c r="H67" s="146"/>
      <c r="I67" s="147"/>
    </row>
    <row r="68" spans="6:9" ht="12.75">
      <c r="F68" s="145"/>
      <c r="G68" s="146"/>
      <c r="H68" s="146"/>
      <c r="I68" s="147"/>
    </row>
    <row r="69" spans="6:9" ht="12.75">
      <c r="F69" s="145"/>
      <c r="G69" s="146"/>
      <c r="H69" s="146"/>
      <c r="I69" s="147"/>
    </row>
    <row r="70" spans="6:9" ht="12.75">
      <c r="F70" s="145"/>
      <c r="G70" s="146"/>
      <c r="H70" s="146"/>
      <c r="I70" s="147"/>
    </row>
    <row r="71" spans="6:9" ht="12.75">
      <c r="F71" s="145"/>
      <c r="G71" s="146"/>
      <c r="H71" s="146"/>
      <c r="I71" s="147"/>
    </row>
    <row r="72" spans="6:9" ht="12.75">
      <c r="F72" s="145"/>
      <c r="G72" s="146"/>
      <c r="H72" s="146"/>
      <c r="I72" s="147"/>
    </row>
    <row r="73" spans="6:9" ht="12.75">
      <c r="F73" s="145"/>
      <c r="G73" s="146"/>
      <c r="H73" s="146"/>
      <c r="I73" s="147"/>
    </row>
    <row r="74" spans="6:9" ht="12.75">
      <c r="F74" s="145"/>
      <c r="G74" s="146"/>
      <c r="H74" s="146"/>
      <c r="I74" s="147"/>
    </row>
    <row r="75" spans="6:9" ht="12.75">
      <c r="F75" s="145"/>
      <c r="G75" s="146"/>
      <c r="H75" s="146"/>
      <c r="I75" s="147"/>
    </row>
    <row r="76" spans="6:9" ht="12.75">
      <c r="F76" s="145"/>
      <c r="G76" s="146"/>
      <c r="H76" s="146"/>
      <c r="I76" s="147"/>
    </row>
    <row r="77" spans="6:9" ht="12.75">
      <c r="F77" s="145"/>
      <c r="G77" s="146"/>
      <c r="H77" s="146"/>
      <c r="I77" s="147"/>
    </row>
    <row r="78" spans="6:9" ht="12.75">
      <c r="F78" s="145"/>
      <c r="G78" s="146"/>
      <c r="H78" s="146"/>
      <c r="I78" s="147"/>
    </row>
    <row r="79" spans="6:9" ht="12.75">
      <c r="F79" s="145"/>
      <c r="G79" s="146"/>
      <c r="H79" s="146"/>
      <c r="I79" s="147"/>
    </row>
  </sheetData>
  <sheetProtection/>
  <mergeCells count="4">
    <mergeCell ref="A1:B1"/>
    <mergeCell ref="A2:B2"/>
    <mergeCell ref="G2:I2"/>
    <mergeCell ref="H28:I2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318"/>
  <sheetViews>
    <sheetView showGridLines="0" showZeros="0" tabSelected="1" zoomScalePageLayoutView="0" workbookViewId="0" topLeftCell="A215">
      <selection activeCell="F249" sqref="F249"/>
    </sheetView>
  </sheetViews>
  <sheetFormatPr defaultColWidth="9.00390625" defaultRowHeight="12.75"/>
  <cols>
    <col min="1" max="1" width="4.375" style="148" customWidth="1"/>
    <col min="2" max="2" width="11.625" style="148" customWidth="1"/>
    <col min="3" max="3" width="40.375" style="148" customWidth="1"/>
    <col min="4" max="4" width="5.625" style="148" customWidth="1"/>
    <col min="5" max="5" width="8.625" style="195" customWidth="1"/>
    <col min="6" max="6" width="9.875" style="148" customWidth="1"/>
    <col min="7" max="7" width="13.875" style="148" customWidth="1"/>
    <col min="8" max="11" width="9.125" style="148" customWidth="1"/>
    <col min="12" max="12" width="75.25390625" style="148" customWidth="1"/>
    <col min="13" max="13" width="45.25390625" style="148" customWidth="1"/>
    <col min="14" max="16384" width="9.125" style="148" customWidth="1"/>
  </cols>
  <sheetData>
    <row r="1" spans="1:7" ht="15.75">
      <c r="A1" s="227" t="s">
        <v>60</v>
      </c>
      <c r="B1" s="227"/>
      <c r="C1" s="227"/>
      <c r="D1" s="227"/>
      <c r="E1" s="227"/>
      <c r="F1" s="227"/>
      <c r="G1" s="227"/>
    </row>
    <row r="2" spans="1:7" ht="14.25" customHeight="1" thickBot="1">
      <c r="A2" s="149"/>
      <c r="B2" s="150"/>
      <c r="C2" s="151"/>
      <c r="D2" s="151"/>
      <c r="E2" s="152"/>
      <c r="F2" s="151"/>
      <c r="G2" s="151"/>
    </row>
    <row r="3" spans="1:7" ht="13.5" thickTop="1">
      <c r="A3" s="216" t="s">
        <v>44</v>
      </c>
      <c r="B3" s="217"/>
      <c r="C3" s="99" t="str">
        <f>CONCATENATE(cislostavby," ",nazevstavby)</f>
        <v>2713 Rekonstrukce objektu Bartolomějská 4/82 Ostrava - Nová Ves</v>
      </c>
      <c r="D3" s="153"/>
      <c r="E3" s="154" t="s">
        <v>61</v>
      </c>
      <c r="F3" s="155" t="str">
        <f>Rekapitulace!H1</f>
        <v>078/2013</v>
      </c>
      <c r="G3" s="156"/>
    </row>
    <row r="4" spans="1:7" ht="13.5" thickBot="1">
      <c r="A4" s="228" t="s">
        <v>46</v>
      </c>
      <c r="B4" s="219"/>
      <c r="C4" s="105" t="str">
        <f>CONCATENATE(cisloobjektu," ",nazevobjektu)</f>
        <v>01 Etapa I - Oprava podkroví</v>
      </c>
      <c r="D4" s="157"/>
      <c r="E4" s="229" t="str">
        <f>Rekapitulace!G2</f>
        <v>Stavební část</v>
      </c>
      <c r="F4" s="230"/>
      <c r="G4" s="231"/>
    </row>
    <row r="5" spans="1:7" ht="13.5" thickTop="1">
      <c r="A5" s="158"/>
      <c r="B5" s="149"/>
      <c r="C5" s="149"/>
      <c r="D5" s="149"/>
      <c r="E5" s="159"/>
      <c r="F5" s="149"/>
      <c r="G5" s="160"/>
    </row>
    <row r="6" spans="1:7" ht="12.75">
      <c r="A6" s="161" t="s">
        <v>62</v>
      </c>
      <c r="B6" s="162" t="s">
        <v>63</v>
      </c>
      <c r="C6" s="162" t="s">
        <v>64</v>
      </c>
      <c r="D6" s="162" t="s">
        <v>65</v>
      </c>
      <c r="E6" s="163" t="s">
        <v>66</v>
      </c>
      <c r="F6" s="162" t="s">
        <v>67</v>
      </c>
      <c r="G6" s="164" t="s">
        <v>68</v>
      </c>
    </row>
    <row r="7" spans="1:15" ht="12.75">
      <c r="A7" s="165" t="s">
        <v>69</v>
      </c>
      <c r="B7" s="166" t="s">
        <v>77</v>
      </c>
      <c r="C7" s="167" t="s">
        <v>78</v>
      </c>
      <c r="D7" s="168"/>
      <c r="E7" s="169"/>
      <c r="F7" s="169"/>
      <c r="G7" s="170"/>
      <c r="H7" s="171"/>
      <c r="I7" s="171"/>
      <c r="O7" s="172">
        <v>1</v>
      </c>
    </row>
    <row r="8" spans="1:104" ht="22.5">
      <c r="A8" s="173">
        <v>1</v>
      </c>
      <c r="B8" s="174" t="s">
        <v>79</v>
      </c>
      <c r="C8" s="175" t="s">
        <v>80</v>
      </c>
      <c r="D8" s="176" t="s">
        <v>81</v>
      </c>
      <c r="E8" s="177">
        <v>98.2579</v>
      </c>
      <c r="F8" s="177">
        <v>0</v>
      </c>
      <c r="G8" s="178">
        <f>E8*F8</f>
        <v>0</v>
      </c>
      <c r="O8" s="172">
        <v>2</v>
      </c>
      <c r="AA8" s="148">
        <v>1</v>
      </c>
      <c r="AB8" s="148">
        <v>1</v>
      </c>
      <c r="AC8" s="148">
        <v>1</v>
      </c>
      <c r="AZ8" s="148">
        <v>1</v>
      </c>
      <c r="BA8" s="148">
        <f>IF(AZ8=1,G8,0)</f>
        <v>0</v>
      </c>
      <c r="BB8" s="148">
        <f>IF(AZ8=2,G8,0)</f>
        <v>0</v>
      </c>
      <c r="BC8" s="148">
        <f>IF(AZ8=3,G8,0)</f>
        <v>0</v>
      </c>
      <c r="BD8" s="148">
        <f>IF(AZ8=4,G8,0)</f>
        <v>0</v>
      </c>
      <c r="BE8" s="148">
        <f>IF(AZ8=5,G8,0)</f>
        <v>0</v>
      </c>
      <c r="CA8" s="172">
        <v>1</v>
      </c>
      <c r="CB8" s="172">
        <v>1</v>
      </c>
      <c r="CZ8" s="148">
        <v>0.01957</v>
      </c>
    </row>
    <row r="9" spans="1:15" ht="12.75">
      <c r="A9" s="179"/>
      <c r="B9" s="181"/>
      <c r="C9" s="225" t="s">
        <v>82</v>
      </c>
      <c r="D9" s="226"/>
      <c r="E9" s="182">
        <v>0</v>
      </c>
      <c r="F9" s="183"/>
      <c r="G9" s="184"/>
      <c r="M9" s="180" t="s">
        <v>82</v>
      </c>
      <c r="O9" s="172"/>
    </row>
    <row r="10" spans="1:15" ht="12.75">
      <c r="A10" s="179"/>
      <c r="B10" s="181"/>
      <c r="C10" s="225" t="s">
        <v>83</v>
      </c>
      <c r="D10" s="226"/>
      <c r="E10" s="182">
        <v>31.5</v>
      </c>
      <c r="F10" s="183"/>
      <c r="G10" s="184"/>
      <c r="M10" s="180" t="s">
        <v>83</v>
      </c>
      <c r="O10" s="172"/>
    </row>
    <row r="11" spans="1:15" ht="12.75">
      <c r="A11" s="179"/>
      <c r="B11" s="181"/>
      <c r="C11" s="225" t="s">
        <v>84</v>
      </c>
      <c r="D11" s="226"/>
      <c r="E11" s="182">
        <v>29.8579</v>
      </c>
      <c r="F11" s="183"/>
      <c r="G11" s="184"/>
      <c r="M11" s="180" t="s">
        <v>84</v>
      </c>
      <c r="O11" s="172"/>
    </row>
    <row r="12" spans="1:15" ht="12.75">
      <c r="A12" s="179"/>
      <c r="B12" s="181"/>
      <c r="C12" s="225" t="s">
        <v>85</v>
      </c>
      <c r="D12" s="226"/>
      <c r="E12" s="182">
        <v>36.9</v>
      </c>
      <c r="F12" s="183"/>
      <c r="G12" s="184"/>
      <c r="M12" s="180" t="s">
        <v>85</v>
      </c>
      <c r="O12" s="172"/>
    </row>
    <row r="13" spans="1:104" ht="22.5">
      <c r="A13" s="173">
        <v>2</v>
      </c>
      <c r="B13" s="174" t="s">
        <v>86</v>
      </c>
      <c r="C13" s="175" t="s">
        <v>87</v>
      </c>
      <c r="D13" s="176" t="s">
        <v>81</v>
      </c>
      <c r="E13" s="177">
        <v>426.74</v>
      </c>
      <c r="F13" s="177">
        <v>0</v>
      </c>
      <c r="G13" s="178">
        <f>E13*F13</f>
        <v>0</v>
      </c>
      <c r="O13" s="172">
        <v>2</v>
      </c>
      <c r="AA13" s="148">
        <v>1</v>
      </c>
      <c r="AB13" s="148">
        <v>1</v>
      </c>
      <c r="AC13" s="148">
        <v>1</v>
      </c>
      <c r="AZ13" s="148">
        <v>1</v>
      </c>
      <c r="BA13" s="148">
        <f>IF(AZ13=1,G13,0)</f>
        <v>0</v>
      </c>
      <c r="BB13" s="148">
        <f>IF(AZ13=2,G13,0)</f>
        <v>0</v>
      </c>
      <c r="BC13" s="148">
        <f>IF(AZ13=3,G13,0)</f>
        <v>0</v>
      </c>
      <c r="BD13" s="148">
        <f>IF(AZ13=4,G13,0)</f>
        <v>0</v>
      </c>
      <c r="BE13" s="148">
        <f>IF(AZ13=5,G13,0)</f>
        <v>0</v>
      </c>
      <c r="CA13" s="172">
        <v>1</v>
      </c>
      <c r="CB13" s="172">
        <v>1</v>
      </c>
      <c r="CZ13" s="148">
        <v>0.02645</v>
      </c>
    </row>
    <row r="14" spans="1:15" ht="12.75">
      <c r="A14" s="179"/>
      <c r="B14" s="181"/>
      <c r="C14" s="225" t="s">
        <v>82</v>
      </c>
      <c r="D14" s="226"/>
      <c r="E14" s="182">
        <v>0</v>
      </c>
      <c r="F14" s="183"/>
      <c r="G14" s="184"/>
      <c r="M14" s="180" t="s">
        <v>82</v>
      </c>
      <c r="O14" s="172"/>
    </row>
    <row r="15" spans="1:15" ht="12.75">
      <c r="A15" s="179"/>
      <c r="B15" s="181"/>
      <c r="C15" s="225" t="s">
        <v>88</v>
      </c>
      <c r="D15" s="226"/>
      <c r="E15" s="182">
        <v>234.59</v>
      </c>
      <c r="F15" s="183"/>
      <c r="G15" s="184"/>
      <c r="M15" s="180" t="s">
        <v>88</v>
      </c>
      <c r="O15" s="172"/>
    </row>
    <row r="16" spans="1:15" ht="12.75">
      <c r="A16" s="179"/>
      <c r="B16" s="181"/>
      <c r="C16" s="225" t="s">
        <v>89</v>
      </c>
      <c r="D16" s="226"/>
      <c r="E16" s="182">
        <v>192.15</v>
      </c>
      <c r="F16" s="183"/>
      <c r="G16" s="184"/>
      <c r="M16" s="180" t="s">
        <v>89</v>
      </c>
      <c r="O16" s="172"/>
    </row>
    <row r="17" spans="1:57" ht="12.75">
      <c r="A17" s="185"/>
      <c r="B17" s="186" t="s">
        <v>70</v>
      </c>
      <c r="C17" s="187" t="str">
        <f>CONCATENATE(B7," ",C7)</f>
        <v>3 Svislé a kompletní konstrukce</v>
      </c>
      <c r="D17" s="188"/>
      <c r="E17" s="189"/>
      <c r="F17" s="190"/>
      <c r="G17" s="191">
        <f>SUM(G7:G16)</f>
        <v>0</v>
      </c>
      <c r="O17" s="172">
        <v>4</v>
      </c>
      <c r="BA17" s="192">
        <f>SUM(BA7:BA16)</f>
        <v>0</v>
      </c>
      <c r="BB17" s="192">
        <f>SUM(BB7:BB16)</f>
        <v>0</v>
      </c>
      <c r="BC17" s="192">
        <f>SUM(BC7:BC16)</f>
        <v>0</v>
      </c>
      <c r="BD17" s="192">
        <f>SUM(BD7:BD16)</f>
        <v>0</v>
      </c>
      <c r="BE17" s="192">
        <f>SUM(BE7:BE16)</f>
        <v>0</v>
      </c>
    </row>
    <row r="18" spans="1:15" ht="12.75">
      <c r="A18" s="165" t="s">
        <v>69</v>
      </c>
      <c r="B18" s="166" t="s">
        <v>90</v>
      </c>
      <c r="C18" s="167" t="s">
        <v>91</v>
      </c>
      <c r="D18" s="168"/>
      <c r="E18" s="169"/>
      <c r="F18" s="169"/>
      <c r="G18" s="170"/>
      <c r="H18" s="171"/>
      <c r="I18" s="171"/>
      <c r="O18" s="172">
        <v>1</v>
      </c>
    </row>
    <row r="19" spans="1:104" ht="22.5">
      <c r="A19" s="173">
        <v>3</v>
      </c>
      <c r="B19" s="174" t="s">
        <v>92</v>
      </c>
      <c r="C19" s="175" t="s">
        <v>93</v>
      </c>
      <c r="D19" s="176" t="s">
        <v>81</v>
      </c>
      <c r="E19" s="177">
        <v>2.5616</v>
      </c>
      <c r="F19" s="177">
        <v>0</v>
      </c>
      <c r="G19" s="178">
        <f>E19*F19</f>
        <v>0</v>
      </c>
      <c r="O19" s="172">
        <v>2</v>
      </c>
      <c r="AA19" s="148">
        <v>1</v>
      </c>
      <c r="AB19" s="148">
        <v>1</v>
      </c>
      <c r="AC19" s="148">
        <v>1</v>
      </c>
      <c r="AZ19" s="148">
        <v>1</v>
      </c>
      <c r="BA19" s="148">
        <f>IF(AZ19=1,G19,0)</f>
        <v>0</v>
      </c>
      <c r="BB19" s="148">
        <f>IF(AZ19=2,G19,0)</f>
        <v>0</v>
      </c>
      <c r="BC19" s="148">
        <f>IF(AZ19=3,G19,0)</f>
        <v>0</v>
      </c>
      <c r="BD19" s="148">
        <f>IF(AZ19=4,G19,0)</f>
        <v>0</v>
      </c>
      <c r="BE19" s="148">
        <f>IF(AZ19=5,G19,0)</f>
        <v>0</v>
      </c>
      <c r="CA19" s="172">
        <v>1</v>
      </c>
      <c r="CB19" s="172">
        <v>1</v>
      </c>
      <c r="CZ19" s="148">
        <v>0.01039</v>
      </c>
    </row>
    <row r="20" spans="1:15" ht="12.75">
      <c r="A20" s="179"/>
      <c r="B20" s="181"/>
      <c r="C20" s="225" t="s">
        <v>94</v>
      </c>
      <c r="D20" s="226"/>
      <c r="E20" s="182">
        <v>0</v>
      </c>
      <c r="F20" s="183"/>
      <c r="G20" s="184"/>
      <c r="M20" s="180" t="s">
        <v>94</v>
      </c>
      <c r="O20" s="172"/>
    </row>
    <row r="21" spans="1:15" ht="12.75">
      <c r="A21" s="179"/>
      <c r="B21" s="181"/>
      <c r="C21" s="225" t="s">
        <v>95</v>
      </c>
      <c r="D21" s="226"/>
      <c r="E21" s="182">
        <v>2.5616</v>
      </c>
      <c r="F21" s="183"/>
      <c r="G21" s="184"/>
      <c r="M21" s="180" t="s">
        <v>95</v>
      </c>
      <c r="O21" s="172"/>
    </row>
    <row r="22" spans="1:104" ht="22.5">
      <c r="A22" s="173">
        <v>4</v>
      </c>
      <c r="B22" s="174" t="s">
        <v>96</v>
      </c>
      <c r="C22" s="175" t="s">
        <v>97</v>
      </c>
      <c r="D22" s="176" t="s">
        <v>81</v>
      </c>
      <c r="E22" s="177">
        <v>29.8579</v>
      </c>
      <c r="F22" s="177">
        <v>0</v>
      </c>
      <c r="G22" s="178">
        <f>E22*F22</f>
        <v>0</v>
      </c>
      <c r="O22" s="172">
        <v>2</v>
      </c>
      <c r="AA22" s="148">
        <v>1</v>
      </c>
      <c r="AB22" s="148">
        <v>1</v>
      </c>
      <c r="AC22" s="148">
        <v>1</v>
      </c>
      <c r="AZ22" s="148">
        <v>1</v>
      </c>
      <c r="BA22" s="148">
        <f>IF(AZ22=1,G22,0)</f>
        <v>0</v>
      </c>
      <c r="BB22" s="148">
        <f>IF(AZ22=2,G22,0)</f>
        <v>0</v>
      </c>
      <c r="BC22" s="148">
        <f>IF(AZ22=3,G22,0)</f>
        <v>0</v>
      </c>
      <c r="BD22" s="148">
        <f>IF(AZ22=4,G22,0)</f>
        <v>0</v>
      </c>
      <c r="BE22" s="148">
        <f>IF(AZ22=5,G22,0)</f>
        <v>0</v>
      </c>
      <c r="CA22" s="172">
        <v>1</v>
      </c>
      <c r="CB22" s="172">
        <v>1</v>
      </c>
      <c r="CZ22" s="148">
        <v>0.02922</v>
      </c>
    </row>
    <row r="23" spans="1:15" ht="12.75">
      <c r="A23" s="179"/>
      <c r="B23" s="181"/>
      <c r="C23" s="225" t="s">
        <v>98</v>
      </c>
      <c r="D23" s="226"/>
      <c r="E23" s="182">
        <v>0</v>
      </c>
      <c r="F23" s="183"/>
      <c r="G23" s="184"/>
      <c r="M23" s="180" t="s">
        <v>98</v>
      </c>
      <c r="O23" s="172"/>
    </row>
    <row r="24" spans="1:15" ht="12.75">
      <c r="A24" s="179"/>
      <c r="B24" s="181"/>
      <c r="C24" s="225" t="s">
        <v>84</v>
      </c>
      <c r="D24" s="226"/>
      <c r="E24" s="182">
        <v>29.8579</v>
      </c>
      <c r="F24" s="183"/>
      <c r="G24" s="184"/>
      <c r="M24" s="180" t="s">
        <v>84</v>
      </c>
      <c r="O24" s="172"/>
    </row>
    <row r="25" spans="1:57" ht="12.75">
      <c r="A25" s="185"/>
      <c r="B25" s="186" t="s">
        <v>70</v>
      </c>
      <c r="C25" s="187" t="str">
        <f>CONCATENATE(B18," ",C18)</f>
        <v>62 Úpravy povrchů vnější</v>
      </c>
      <c r="D25" s="188"/>
      <c r="E25" s="189"/>
      <c r="F25" s="190"/>
      <c r="G25" s="191">
        <f>SUM(G18:G24)</f>
        <v>0</v>
      </c>
      <c r="O25" s="172">
        <v>4</v>
      </c>
      <c r="BA25" s="192">
        <f>SUM(BA18:BA24)</f>
        <v>0</v>
      </c>
      <c r="BB25" s="192">
        <f>SUM(BB18:BB24)</f>
        <v>0</v>
      </c>
      <c r="BC25" s="192">
        <f>SUM(BC18:BC24)</f>
        <v>0</v>
      </c>
      <c r="BD25" s="192">
        <f>SUM(BD18:BD24)</f>
        <v>0</v>
      </c>
      <c r="BE25" s="192">
        <f>SUM(BE18:BE24)</f>
        <v>0</v>
      </c>
    </row>
    <row r="26" spans="1:15" ht="12.75">
      <c r="A26" s="165" t="s">
        <v>69</v>
      </c>
      <c r="B26" s="166" t="s">
        <v>99</v>
      </c>
      <c r="C26" s="167" t="s">
        <v>100</v>
      </c>
      <c r="D26" s="168"/>
      <c r="E26" s="169"/>
      <c r="F26" s="169"/>
      <c r="G26" s="170"/>
      <c r="H26" s="171"/>
      <c r="I26" s="171"/>
      <c r="O26" s="172">
        <v>1</v>
      </c>
    </row>
    <row r="27" spans="1:104" ht="12.75">
      <c r="A27" s="173">
        <v>5</v>
      </c>
      <c r="B27" s="174" t="s">
        <v>101</v>
      </c>
      <c r="C27" s="175" t="s">
        <v>102</v>
      </c>
      <c r="D27" s="176" t="s">
        <v>81</v>
      </c>
      <c r="E27" s="177">
        <v>200</v>
      </c>
      <c r="F27" s="177">
        <v>0</v>
      </c>
      <c r="G27" s="178">
        <f>E27*F27</f>
        <v>0</v>
      </c>
      <c r="O27" s="172">
        <v>2</v>
      </c>
      <c r="AA27" s="148">
        <v>1</v>
      </c>
      <c r="AB27" s="148">
        <v>1</v>
      </c>
      <c r="AC27" s="148">
        <v>1</v>
      </c>
      <c r="AZ27" s="148">
        <v>1</v>
      </c>
      <c r="BA27" s="148">
        <f>IF(AZ27=1,G27,0)</f>
        <v>0</v>
      </c>
      <c r="BB27" s="148">
        <f>IF(AZ27=2,G27,0)</f>
        <v>0</v>
      </c>
      <c r="BC27" s="148">
        <f>IF(AZ27=3,G27,0)</f>
        <v>0</v>
      </c>
      <c r="BD27" s="148">
        <f>IF(AZ27=4,G27,0)</f>
        <v>0</v>
      </c>
      <c r="BE27" s="148">
        <f>IF(AZ27=5,G27,0)</f>
        <v>0</v>
      </c>
      <c r="CA27" s="172">
        <v>1</v>
      </c>
      <c r="CB27" s="172">
        <v>1</v>
      </c>
      <c r="CZ27" s="148">
        <v>0.00592</v>
      </c>
    </row>
    <row r="28" spans="1:104" ht="12.75">
      <c r="A28" s="173">
        <v>6</v>
      </c>
      <c r="B28" s="174" t="s">
        <v>103</v>
      </c>
      <c r="C28" s="175" t="s">
        <v>104</v>
      </c>
      <c r="D28" s="176" t="s">
        <v>105</v>
      </c>
      <c r="E28" s="177">
        <v>86.12</v>
      </c>
      <c r="F28" s="177">
        <v>0</v>
      </c>
      <c r="G28" s="178">
        <f>E28*F28</f>
        <v>0</v>
      </c>
      <c r="O28" s="172">
        <v>2</v>
      </c>
      <c r="AA28" s="148">
        <v>12</v>
      </c>
      <c r="AB28" s="148">
        <v>0</v>
      </c>
      <c r="AC28" s="148">
        <v>54</v>
      </c>
      <c r="AZ28" s="148">
        <v>1</v>
      </c>
      <c r="BA28" s="148">
        <f>IF(AZ28=1,G28,0)</f>
        <v>0</v>
      </c>
      <c r="BB28" s="148">
        <f>IF(AZ28=2,G28,0)</f>
        <v>0</v>
      </c>
      <c r="BC28" s="148">
        <f>IF(AZ28=3,G28,0)</f>
        <v>0</v>
      </c>
      <c r="BD28" s="148">
        <f>IF(AZ28=4,G28,0)</f>
        <v>0</v>
      </c>
      <c r="BE28" s="148">
        <f>IF(AZ28=5,G28,0)</f>
        <v>0</v>
      </c>
      <c r="CA28" s="172">
        <v>12</v>
      </c>
      <c r="CB28" s="172">
        <v>0</v>
      </c>
      <c r="CZ28" s="148">
        <v>0</v>
      </c>
    </row>
    <row r="29" spans="1:15" ht="12.75">
      <c r="A29" s="179"/>
      <c r="B29" s="181"/>
      <c r="C29" s="225" t="s">
        <v>106</v>
      </c>
      <c r="D29" s="226"/>
      <c r="E29" s="182">
        <v>86.12</v>
      </c>
      <c r="F29" s="183"/>
      <c r="G29" s="184"/>
      <c r="M29" s="180" t="s">
        <v>106</v>
      </c>
      <c r="O29" s="172"/>
    </row>
    <row r="30" spans="1:57" ht="12.75">
      <c r="A30" s="185"/>
      <c r="B30" s="186" t="s">
        <v>70</v>
      </c>
      <c r="C30" s="187" t="str">
        <f>CONCATENATE(B26," ",C26)</f>
        <v>94 Lešení a stavební výtahy</v>
      </c>
      <c r="D30" s="188"/>
      <c r="E30" s="189"/>
      <c r="F30" s="190"/>
      <c r="G30" s="191">
        <f>SUM(G26:G29)</f>
        <v>0</v>
      </c>
      <c r="O30" s="172">
        <v>4</v>
      </c>
      <c r="BA30" s="192">
        <f>SUM(BA26:BA29)</f>
        <v>0</v>
      </c>
      <c r="BB30" s="192">
        <f>SUM(BB26:BB29)</f>
        <v>0</v>
      </c>
      <c r="BC30" s="192">
        <f>SUM(BC26:BC29)</f>
        <v>0</v>
      </c>
      <c r="BD30" s="192">
        <f>SUM(BD26:BD29)</f>
        <v>0</v>
      </c>
      <c r="BE30" s="192">
        <f>SUM(BE26:BE29)</f>
        <v>0</v>
      </c>
    </row>
    <row r="31" spans="1:15" ht="12.75">
      <c r="A31" s="165" t="s">
        <v>69</v>
      </c>
      <c r="B31" s="166" t="s">
        <v>107</v>
      </c>
      <c r="C31" s="167" t="s">
        <v>108</v>
      </c>
      <c r="D31" s="168"/>
      <c r="E31" s="169"/>
      <c r="F31" s="169"/>
      <c r="G31" s="170"/>
      <c r="H31" s="171"/>
      <c r="I31" s="171"/>
      <c r="O31" s="172">
        <v>1</v>
      </c>
    </row>
    <row r="32" spans="1:104" ht="12.75">
      <c r="A32" s="173">
        <v>7</v>
      </c>
      <c r="B32" s="174" t="s">
        <v>109</v>
      </c>
      <c r="C32" s="175" t="s">
        <v>110</v>
      </c>
      <c r="D32" s="176" t="s">
        <v>81</v>
      </c>
      <c r="E32" s="177">
        <v>220</v>
      </c>
      <c r="F32" s="177">
        <v>0</v>
      </c>
      <c r="G32" s="178">
        <f>E32*F32</f>
        <v>0</v>
      </c>
      <c r="O32" s="172">
        <v>2</v>
      </c>
      <c r="AA32" s="148">
        <v>1</v>
      </c>
      <c r="AB32" s="148">
        <v>1</v>
      </c>
      <c r="AC32" s="148">
        <v>1</v>
      </c>
      <c r="AZ32" s="148">
        <v>1</v>
      </c>
      <c r="BA32" s="148">
        <f>IF(AZ32=1,G32,0)</f>
        <v>0</v>
      </c>
      <c r="BB32" s="148">
        <f>IF(AZ32=2,G32,0)</f>
        <v>0</v>
      </c>
      <c r="BC32" s="148">
        <f>IF(AZ32=3,G32,0)</f>
        <v>0</v>
      </c>
      <c r="BD32" s="148">
        <f>IF(AZ32=4,G32,0)</f>
        <v>0</v>
      </c>
      <c r="BE32" s="148">
        <f>IF(AZ32=5,G32,0)</f>
        <v>0</v>
      </c>
      <c r="CA32" s="172">
        <v>1</v>
      </c>
      <c r="CB32" s="172">
        <v>1</v>
      </c>
      <c r="CZ32" s="148">
        <v>4E-05</v>
      </c>
    </row>
    <row r="33" spans="1:15" ht="12.75">
      <c r="A33" s="179"/>
      <c r="B33" s="181"/>
      <c r="C33" s="225" t="s">
        <v>111</v>
      </c>
      <c r="D33" s="226"/>
      <c r="E33" s="182">
        <v>220</v>
      </c>
      <c r="F33" s="183"/>
      <c r="G33" s="184"/>
      <c r="M33" s="180" t="s">
        <v>111</v>
      </c>
      <c r="O33" s="172"/>
    </row>
    <row r="34" spans="1:57" ht="12.75">
      <c r="A34" s="185"/>
      <c r="B34" s="186" t="s">
        <v>70</v>
      </c>
      <c r="C34" s="187" t="str">
        <f>CONCATENATE(B31," ",C31)</f>
        <v>95 Dokončovací konstrukce na pozemních stavbách</v>
      </c>
      <c r="D34" s="188"/>
      <c r="E34" s="189"/>
      <c r="F34" s="190"/>
      <c r="G34" s="191">
        <f>SUM(G31:G33)</f>
        <v>0</v>
      </c>
      <c r="O34" s="172">
        <v>4</v>
      </c>
      <c r="BA34" s="192">
        <f>SUM(BA31:BA33)</f>
        <v>0</v>
      </c>
      <c r="BB34" s="192">
        <f>SUM(BB31:BB33)</f>
        <v>0</v>
      </c>
      <c r="BC34" s="192">
        <f>SUM(BC31:BC33)</f>
        <v>0</v>
      </c>
      <c r="BD34" s="192">
        <f>SUM(BD31:BD33)</f>
        <v>0</v>
      </c>
      <c r="BE34" s="192">
        <f>SUM(BE31:BE33)</f>
        <v>0</v>
      </c>
    </row>
    <row r="35" spans="1:15" ht="12.75">
      <c r="A35" s="165" t="s">
        <v>69</v>
      </c>
      <c r="B35" s="166" t="s">
        <v>112</v>
      </c>
      <c r="C35" s="167" t="s">
        <v>113</v>
      </c>
      <c r="D35" s="168"/>
      <c r="E35" s="169"/>
      <c r="F35" s="169"/>
      <c r="G35" s="170"/>
      <c r="H35" s="171"/>
      <c r="I35" s="171"/>
      <c r="O35" s="172">
        <v>1</v>
      </c>
    </row>
    <row r="36" spans="1:104" ht="12.75">
      <c r="A36" s="173">
        <v>8</v>
      </c>
      <c r="B36" s="174" t="s">
        <v>114</v>
      </c>
      <c r="C36" s="175" t="s">
        <v>115</v>
      </c>
      <c r="D36" s="176" t="s">
        <v>81</v>
      </c>
      <c r="E36" s="177">
        <v>855.1055</v>
      </c>
      <c r="F36" s="177">
        <v>0</v>
      </c>
      <c r="G36" s="178">
        <f>E36*F36</f>
        <v>0</v>
      </c>
      <c r="O36" s="172">
        <v>2</v>
      </c>
      <c r="AA36" s="148">
        <v>1</v>
      </c>
      <c r="AB36" s="148">
        <v>7</v>
      </c>
      <c r="AC36" s="148">
        <v>7</v>
      </c>
      <c r="AZ36" s="148">
        <v>1</v>
      </c>
      <c r="BA36" s="148">
        <f>IF(AZ36=1,G36,0)</f>
        <v>0</v>
      </c>
      <c r="BB36" s="148">
        <f>IF(AZ36=2,G36,0)</f>
        <v>0</v>
      </c>
      <c r="BC36" s="148">
        <f>IF(AZ36=3,G36,0)</f>
        <v>0</v>
      </c>
      <c r="BD36" s="148">
        <f>IF(AZ36=4,G36,0)</f>
        <v>0</v>
      </c>
      <c r="BE36" s="148">
        <f>IF(AZ36=5,G36,0)</f>
        <v>0</v>
      </c>
      <c r="CA36" s="172">
        <v>1</v>
      </c>
      <c r="CB36" s="172">
        <v>7</v>
      </c>
      <c r="CZ36" s="148">
        <v>0</v>
      </c>
    </row>
    <row r="37" spans="1:15" ht="12.75">
      <c r="A37" s="179"/>
      <c r="B37" s="181"/>
      <c r="C37" s="225" t="s">
        <v>116</v>
      </c>
      <c r="D37" s="226"/>
      <c r="E37" s="182">
        <v>0</v>
      </c>
      <c r="F37" s="183"/>
      <c r="G37" s="184"/>
      <c r="M37" s="180" t="s">
        <v>116</v>
      </c>
      <c r="O37" s="172"/>
    </row>
    <row r="38" spans="1:15" ht="12.75">
      <c r="A38" s="179"/>
      <c r="B38" s="181"/>
      <c r="C38" s="225" t="s">
        <v>117</v>
      </c>
      <c r="D38" s="226"/>
      <c r="E38" s="182">
        <v>208.15</v>
      </c>
      <c r="F38" s="183"/>
      <c r="G38" s="184"/>
      <c r="M38" s="180" t="s">
        <v>117</v>
      </c>
      <c r="O38" s="172"/>
    </row>
    <row r="39" spans="1:15" ht="12.75">
      <c r="A39" s="179"/>
      <c r="B39" s="181"/>
      <c r="C39" s="225" t="s">
        <v>118</v>
      </c>
      <c r="D39" s="226"/>
      <c r="E39" s="182">
        <v>38.295</v>
      </c>
      <c r="F39" s="183"/>
      <c r="G39" s="184"/>
      <c r="M39" s="180" t="s">
        <v>118</v>
      </c>
      <c r="O39" s="172"/>
    </row>
    <row r="40" spans="1:15" ht="12.75">
      <c r="A40" s="179"/>
      <c r="B40" s="181"/>
      <c r="C40" s="225" t="s">
        <v>119</v>
      </c>
      <c r="D40" s="226"/>
      <c r="E40" s="182">
        <v>0</v>
      </c>
      <c r="F40" s="183"/>
      <c r="G40" s="184"/>
      <c r="M40" s="180" t="s">
        <v>119</v>
      </c>
      <c r="O40" s="172"/>
    </row>
    <row r="41" spans="1:15" ht="12.75">
      <c r="A41" s="179"/>
      <c r="B41" s="181"/>
      <c r="C41" s="225" t="s">
        <v>120</v>
      </c>
      <c r="D41" s="226"/>
      <c r="E41" s="182">
        <v>269.7785</v>
      </c>
      <c r="F41" s="183"/>
      <c r="G41" s="184"/>
      <c r="M41" s="180" t="s">
        <v>120</v>
      </c>
      <c r="O41" s="172"/>
    </row>
    <row r="42" spans="1:15" ht="12.75">
      <c r="A42" s="179"/>
      <c r="B42" s="181"/>
      <c r="C42" s="225" t="s">
        <v>121</v>
      </c>
      <c r="D42" s="226"/>
      <c r="E42" s="182">
        <v>220.9725</v>
      </c>
      <c r="F42" s="183"/>
      <c r="G42" s="184"/>
      <c r="M42" s="180" t="s">
        <v>121</v>
      </c>
      <c r="O42" s="172"/>
    </row>
    <row r="43" spans="1:15" ht="12.75">
      <c r="A43" s="179"/>
      <c r="B43" s="181"/>
      <c r="C43" s="225" t="s">
        <v>122</v>
      </c>
      <c r="D43" s="226"/>
      <c r="E43" s="182">
        <v>37.8</v>
      </c>
      <c r="F43" s="183"/>
      <c r="G43" s="184"/>
      <c r="M43" s="180" t="s">
        <v>122</v>
      </c>
      <c r="O43" s="172"/>
    </row>
    <row r="44" spans="1:15" ht="12.75">
      <c r="A44" s="179"/>
      <c r="B44" s="181"/>
      <c r="C44" s="225" t="s">
        <v>123</v>
      </c>
      <c r="D44" s="226"/>
      <c r="E44" s="182">
        <v>80.1095</v>
      </c>
      <c r="F44" s="183"/>
      <c r="G44" s="184"/>
      <c r="M44" s="180" t="s">
        <v>123</v>
      </c>
      <c r="O44" s="172"/>
    </row>
    <row r="45" spans="1:104" ht="12.75">
      <c r="A45" s="173">
        <v>9</v>
      </c>
      <c r="B45" s="174" t="s">
        <v>124</v>
      </c>
      <c r="C45" s="175" t="s">
        <v>125</v>
      </c>
      <c r="D45" s="176" t="s">
        <v>81</v>
      </c>
      <c r="E45" s="177">
        <v>98.258</v>
      </c>
      <c r="F45" s="177">
        <v>0</v>
      </c>
      <c r="G45" s="178">
        <f>E45*F45</f>
        <v>0</v>
      </c>
      <c r="O45" s="172">
        <v>2</v>
      </c>
      <c r="AA45" s="148">
        <v>1</v>
      </c>
      <c r="AB45" s="148">
        <v>7</v>
      </c>
      <c r="AC45" s="148">
        <v>7</v>
      </c>
      <c r="AZ45" s="148">
        <v>1</v>
      </c>
      <c r="BA45" s="148">
        <f>IF(AZ45=1,G45,0)</f>
        <v>0</v>
      </c>
      <c r="BB45" s="148">
        <f>IF(AZ45=2,G45,0)</f>
        <v>0</v>
      </c>
      <c r="BC45" s="148">
        <f>IF(AZ45=3,G45,0)</f>
        <v>0</v>
      </c>
      <c r="BD45" s="148">
        <f>IF(AZ45=4,G45,0)</f>
        <v>0</v>
      </c>
      <c r="BE45" s="148">
        <f>IF(AZ45=5,G45,0)</f>
        <v>0</v>
      </c>
      <c r="CA45" s="172">
        <v>1</v>
      </c>
      <c r="CB45" s="172">
        <v>7</v>
      </c>
      <c r="CZ45" s="148">
        <v>0.00016</v>
      </c>
    </row>
    <row r="46" spans="1:15" ht="12.75">
      <c r="A46" s="179"/>
      <c r="B46" s="181"/>
      <c r="C46" s="225" t="s">
        <v>126</v>
      </c>
      <c r="D46" s="226"/>
      <c r="E46" s="182">
        <v>0</v>
      </c>
      <c r="F46" s="183"/>
      <c r="G46" s="184"/>
      <c r="M46" s="180" t="s">
        <v>126</v>
      </c>
      <c r="O46" s="172"/>
    </row>
    <row r="47" spans="1:15" ht="12.75">
      <c r="A47" s="179"/>
      <c r="B47" s="181"/>
      <c r="C47" s="225" t="s">
        <v>127</v>
      </c>
      <c r="D47" s="226"/>
      <c r="E47" s="182">
        <v>31.5</v>
      </c>
      <c r="F47" s="183"/>
      <c r="G47" s="184"/>
      <c r="M47" s="180" t="s">
        <v>127</v>
      </c>
      <c r="O47" s="172"/>
    </row>
    <row r="48" spans="1:15" ht="12.75">
      <c r="A48" s="179"/>
      <c r="B48" s="181"/>
      <c r="C48" s="225" t="s">
        <v>128</v>
      </c>
      <c r="D48" s="226"/>
      <c r="E48" s="182">
        <v>66.758</v>
      </c>
      <c r="F48" s="183"/>
      <c r="G48" s="184"/>
      <c r="M48" s="180" t="s">
        <v>128</v>
      </c>
      <c r="O48" s="172"/>
    </row>
    <row r="49" spans="1:104" ht="12.75">
      <c r="A49" s="173">
        <v>10</v>
      </c>
      <c r="B49" s="174" t="s">
        <v>129</v>
      </c>
      <c r="C49" s="175" t="s">
        <v>130</v>
      </c>
      <c r="D49" s="176" t="s">
        <v>105</v>
      </c>
      <c r="E49" s="177">
        <v>36</v>
      </c>
      <c r="F49" s="177">
        <v>0</v>
      </c>
      <c r="G49" s="178">
        <f>E49*F49</f>
        <v>0</v>
      </c>
      <c r="O49" s="172">
        <v>2</v>
      </c>
      <c r="AA49" s="148">
        <v>1</v>
      </c>
      <c r="AB49" s="148">
        <v>7</v>
      </c>
      <c r="AC49" s="148">
        <v>7</v>
      </c>
      <c r="AZ49" s="148">
        <v>1</v>
      </c>
      <c r="BA49" s="148">
        <f>IF(AZ49=1,G49,0)</f>
        <v>0</v>
      </c>
      <c r="BB49" s="148">
        <f>IF(AZ49=2,G49,0)</f>
        <v>0</v>
      </c>
      <c r="BC49" s="148">
        <f>IF(AZ49=3,G49,0)</f>
        <v>0</v>
      </c>
      <c r="BD49" s="148">
        <f>IF(AZ49=4,G49,0)</f>
        <v>0</v>
      </c>
      <c r="BE49" s="148">
        <f>IF(AZ49=5,G49,0)</f>
        <v>0</v>
      </c>
      <c r="CA49" s="172">
        <v>1</v>
      </c>
      <c r="CB49" s="172">
        <v>7</v>
      </c>
      <c r="CZ49" s="148">
        <v>0.00016</v>
      </c>
    </row>
    <row r="50" spans="1:15" ht="12.75">
      <c r="A50" s="179"/>
      <c r="B50" s="181"/>
      <c r="C50" s="225" t="s">
        <v>131</v>
      </c>
      <c r="D50" s="226"/>
      <c r="E50" s="182">
        <v>36</v>
      </c>
      <c r="F50" s="183"/>
      <c r="G50" s="184"/>
      <c r="M50" s="180" t="s">
        <v>131</v>
      </c>
      <c r="O50" s="172"/>
    </row>
    <row r="51" spans="1:104" ht="12.75">
      <c r="A51" s="173">
        <v>11</v>
      </c>
      <c r="B51" s="174" t="s">
        <v>132</v>
      </c>
      <c r="C51" s="175" t="s">
        <v>133</v>
      </c>
      <c r="D51" s="176" t="s">
        <v>81</v>
      </c>
      <c r="E51" s="177">
        <v>184.452</v>
      </c>
      <c r="F51" s="177">
        <v>0</v>
      </c>
      <c r="G51" s="178">
        <f>E51*F51</f>
        <v>0</v>
      </c>
      <c r="O51" s="172">
        <v>2</v>
      </c>
      <c r="AA51" s="148">
        <v>1</v>
      </c>
      <c r="AB51" s="148">
        <v>7</v>
      </c>
      <c r="AC51" s="148">
        <v>7</v>
      </c>
      <c r="AZ51" s="148">
        <v>1</v>
      </c>
      <c r="BA51" s="148">
        <f>IF(AZ51=1,G51,0)</f>
        <v>0</v>
      </c>
      <c r="BB51" s="148">
        <f>IF(AZ51=2,G51,0)</f>
        <v>0</v>
      </c>
      <c r="BC51" s="148">
        <f>IF(AZ51=3,G51,0)</f>
        <v>0</v>
      </c>
      <c r="BD51" s="148">
        <f>IF(AZ51=4,G51,0)</f>
        <v>0</v>
      </c>
      <c r="BE51" s="148">
        <f>IF(AZ51=5,G51,0)</f>
        <v>0</v>
      </c>
      <c r="CA51" s="172">
        <v>1</v>
      </c>
      <c r="CB51" s="172">
        <v>7</v>
      </c>
      <c r="CZ51" s="148">
        <v>0</v>
      </c>
    </row>
    <row r="52" spans="1:15" ht="12.75">
      <c r="A52" s="179"/>
      <c r="B52" s="181"/>
      <c r="C52" s="225" t="s">
        <v>126</v>
      </c>
      <c r="D52" s="226"/>
      <c r="E52" s="182">
        <v>0</v>
      </c>
      <c r="F52" s="183"/>
      <c r="G52" s="184"/>
      <c r="M52" s="180" t="s">
        <v>126</v>
      </c>
      <c r="O52" s="172"/>
    </row>
    <row r="53" spans="1:15" ht="12.75">
      <c r="A53" s="179"/>
      <c r="B53" s="181"/>
      <c r="C53" s="225" t="s">
        <v>134</v>
      </c>
      <c r="D53" s="226"/>
      <c r="E53" s="182">
        <v>70.377</v>
      </c>
      <c r="F53" s="183"/>
      <c r="G53" s="184"/>
      <c r="M53" s="180" t="s">
        <v>134</v>
      </c>
      <c r="O53" s="172"/>
    </row>
    <row r="54" spans="1:15" ht="12.75">
      <c r="A54" s="179"/>
      <c r="B54" s="181"/>
      <c r="C54" s="225" t="s">
        <v>135</v>
      </c>
      <c r="D54" s="226"/>
      <c r="E54" s="182">
        <v>96.075</v>
      </c>
      <c r="F54" s="183"/>
      <c r="G54" s="184"/>
      <c r="M54" s="180" t="s">
        <v>135</v>
      </c>
      <c r="O54" s="172"/>
    </row>
    <row r="55" spans="1:15" ht="12.75">
      <c r="A55" s="179"/>
      <c r="B55" s="181"/>
      <c r="C55" s="225" t="s">
        <v>136</v>
      </c>
      <c r="D55" s="226"/>
      <c r="E55" s="182">
        <v>18</v>
      </c>
      <c r="F55" s="183"/>
      <c r="G55" s="184"/>
      <c r="M55" s="180" t="s">
        <v>136</v>
      </c>
      <c r="O55" s="172"/>
    </row>
    <row r="56" spans="1:104" ht="12.75">
      <c r="A56" s="173">
        <v>12</v>
      </c>
      <c r="B56" s="174" t="s">
        <v>137</v>
      </c>
      <c r="C56" s="175" t="s">
        <v>138</v>
      </c>
      <c r="D56" s="176" t="s">
        <v>81</v>
      </c>
      <c r="E56" s="177">
        <v>0.471</v>
      </c>
      <c r="F56" s="177">
        <v>0</v>
      </c>
      <c r="G56" s="178">
        <f>E56*F56</f>
        <v>0</v>
      </c>
      <c r="O56" s="172">
        <v>2</v>
      </c>
      <c r="AA56" s="148">
        <v>1</v>
      </c>
      <c r="AB56" s="148">
        <v>7</v>
      </c>
      <c r="AC56" s="148">
        <v>7</v>
      </c>
      <c r="AZ56" s="148">
        <v>1</v>
      </c>
      <c r="BA56" s="148">
        <f>IF(AZ56=1,G56,0)</f>
        <v>0</v>
      </c>
      <c r="BB56" s="148">
        <f>IF(AZ56=2,G56,0)</f>
        <v>0</v>
      </c>
      <c r="BC56" s="148">
        <f>IF(AZ56=3,G56,0)</f>
        <v>0</v>
      </c>
      <c r="BD56" s="148">
        <f>IF(AZ56=4,G56,0)</f>
        <v>0</v>
      </c>
      <c r="BE56" s="148">
        <f>IF(AZ56=5,G56,0)</f>
        <v>0</v>
      </c>
      <c r="CA56" s="172">
        <v>1</v>
      </c>
      <c r="CB56" s="172">
        <v>7</v>
      </c>
      <c r="CZ56" s="148">
        <v>0.00016</v>
      </c>
    </row>
    <row r="57" spans="1:15" ht="12.75">
      <c r="A57" s="179"/>
      <c r="B57" s="181"/>
      <c r="C57" s="225" t="s">
        <v>139</v>
      </c>
      <c r="D57" s="226"/>
      <c r="E57" s="182">
        <v>0.2198</v>
      </c>
      <c r="F57" s="183"/>
      <c r="G57" s="184"/>
      <c r="M57" s="180" t="s">
        <v>139</v>
      </c>
      <c r="O57" s="172"/>
    </row>
    <row r="58" spans="1:15" ht="12.75">
      <c r="A58" s="179"/>
      <c r="B58" s="181"/>
      <c r="C58" s="225" t="s">
        <v>140</v>
      </c>
      <c r="D58" s="226"/>
      <c r="E58" s="182">
        <v>0.2512</v>
      </c>
      <c r="F58" s="183"/>
      <c r="G58" s="184"/>
      <c r="M58" s="180" t="s">
        <v>140</v>
      </c>
      <c r="O58" s="172"/>
    </row>
    <row r="59" spans="1:104" ht="12.75">
      <c r="A59" s="173">
        <v>13</v>
      </c>
      <c r="B59" s="174" t="s">
        <v>141</v>
      </c>
      <c r="C59" s="175" t="s">
        <v>142</v>
      </c>
      <c r="D59" s="176" t="s">
        <v>81</v>
      </c>
      <c r="E59" s="177">
        <v>214.3</v>
      </c>
      <c r="F59" s="177">
        <v>0</v>
      </c>
      <c r="G59" s="178">
        <f>E59*F59</f>
        <v>0</v>
      </c>
      <c r="O59" s="172">
        <v>2</v>
      </c>
      <c r="AA59" s="148">
        <v>1</v>
      </c>
      <c r="AB59" s="148">
        <v>7</v>
      </c>
      <c r="AC59" s="148">
        <v>7</v>
      </c>
      <c r="AZ59" s="148">
        <v>1</v>
      </c>
      <c r="BA59" s="148">
        <f>IF(AZ59=1,G59,0)</f>
        <v>0</v>
      </c>
      <c r="BB59" s="148">
        <f>IF(AZ59=2,G59,0)</f>
        <v>0</v>
      </c>
      <c r="BC59" s="148">
        <f>IF(AZ59=3,G59,0)</f>
        <v>0</v>
      </c>
      <c r="BD59" s="148">
        <f>IF(AZ59=4,G59,0)</f>
        <v>0</v>
      </c>
      <c r="BE59" s="148">
        <f>IF(AZ59=5,G59,0)</f>
        <v>0</v>
      </c>
      <c r="CA59" s="172">
        <v>1</v>
      </c>
      <c r="CB59" s="172">
        <v>7</v>
      </c>
      <c r="CZ59" s="148">
        <v>0</v>
      </c>
    </row>
    <row r="60" spans="1:15" ht="12.75">
      <c r="A60" s="179"/>
      <c r="B60" s="181"/>
      <c r="C60" s="225" t="s">
        <v>116</v>
      </c>
      <c r="D60" s="226"/>
      <c r="E60" s="182">
        <v>0</v>
      </c>
      <c r="F60" s="183"/>
      <c r="G60" s="184"/>
      <c r="M60" s="180" t="s">
        <v>116</v>
      </c>
      <c r="O60" s="172"/>
    </row>
    <row r="61" spans="1:15" ht="12.75">
      <c r="A61" s="179"/>
      <c r="B61" s="181"/>
      <c r="C61" s="225" t="s">
        <v>143</v>
      </c>
      <c r="D61" s="226"/>
      <c r="E61" s="182">
        <v>181</v>
      </c>
      <c r="F61" s="183"/>
      <c r="G61" s="184"/>
      <c r="M61" s="180" t="s">
        <v>143</v>
      </c>
      <c r="O61" s="172"/>
    </row>
    <row r="62" spans="1:15" ht="12.75">
      <c r="A62" s="179"/>
      <c r="B62" s="181"/>
      <c r="C62" s="225" t="s">
        <v>144</v>
      </c>
      <c r="D62" s="226"/>
      <c r="E62" s="182">
        <v>33.3</v>
      </c>
      <c r="F62" s="183"/>
      <c r="G62" s="184"/>
      <c r="M62" s="180" t="s">
        <v>144</v>
      </c>
      <c r="O62" s="172"/>
    </row>
    <row r="63" spans="1:104" ht="12.75">
      <c r="A63" s="173">
        <v>14</v>
      </c>
      <c r="B63" s="174" t="s">
        <v>145</v>
      </c>
      <c r="C63" s="175" t="s">
        <v>146</v>
      </c>
      <c r="D63" s="176" t="s">
        <v>105</v>
      </c>
      <c r="E63" s="177">
        <v>45</v>
      </c>
      <c r="F63" s="177">
        <v>0</v>
      </c>
      <c r="G63" s="178">
        <f>E63*F63</f>
        <v>0</v>
      </c>
      <c r="O63" s="172">
        <v>2</v>
      </c>
      <c r="AA63" s="148">
        <v>1</v>
      </c>
      <c r="AB63" s="148">
        <v>7</v>
      </c>
      <c r="AC63" s="148">
        <v>7</v>
      </c>
      <c r="AZ63" s="148">
        <v>1</v>
      </c>
      <c r="BA63" s="148">
        <f>IF(AZ63=1,G63,0)</f>
        <v>0</v>
      </c>
      <c r="BB63" s="148">
        <f>IF(AZ63=2,G63,0)</f>
        <v>0</v>
      </c>
      <c r="BC63" s="148">
        <f>IF(AZ63=3,G63,0)</f>
        <v>0</v>
      </c>
      <c r="BD63" s="148">
        <f>IF(AZ63=4,G63,0)</f>
        <v>0</v>
      </c>
      <c r="BE63" s="148">
        <f>IF(AZ63=5,G63,0)</f>
        <v>0</v>
      </c>
      <c r="CA63" s="172">
        <v>1</v>
      </c>
      <c r="CB63" s="172">
        <v>7</v>
      </c>
      <c r="CZ63" s="148">
        <v>0</v>
      </c>
    </row>
    <row r="64" spans="1:15" ht="12.75">
      <c r="A64" s="179"/>
      <c r="B64" s="181"/>
      <c r="C64" s="225" t="s">
        <v>147</v>
      </c>
      <c r="D64" s="226"/>
      <c r="E64" s="182">
        <v>0</v>
      </c>
      <c r="F64" s="183"/>
      <c r="G64" s="184"/>
      <c r="M64" s="180" t="s">
        <v>147</v>
      </c>
      <c r="O64" s="172"/>
    </row>
    <row r="65" spans="1:15" ht="12.75">
      <c r="A65" s="179"/>
      <c r="B65" s="181"/>
      <c r="C65" s="225" t="s">
        <v>148</v>
      </c>
      <c r="D65" s="226"/>
      <c r="E65" s="182">
        <v>45</v>
      </c>
      <c r="F65" s="183"/>
      <c r="G65" s="184"/>
      <c r="M65" s="180" t="s">
        <v>148</v>
      </c>
      <c r="O65" s="172"/>
    </row>
    <row r="66" spans="1:104" ht="12.75">
      <c r="A66" s="173">
        <v>15</v>
      </c>
      <c r="B66" s="174" t="s">
        <v>149</v>
      </c>
      <c r="C66" s="175" t="s">
        <v>150</v>
      </c>
      <c r="D66" s="176" t="s">
        <v>105</v>
      </c>
      <c r="E66" s="177">
        <v>67.5</v>
      </c>
      <c r="F66" s="177">
        <v>0</v>
      </c>
      <c r="G66" s="178">
        <f>E66*F66</f>
        <v>0</v>
      </c>
      <c r="O66" s="172">
        <v>2</v>
      </c>
      <c r="AA66" s="148">
        <v>1</v>
      </c>
      <c r="AB66" s="148">
        <v>7</v>
      </c>
      <c r="AC66" s="148">
        <v>7</v>
      </c>
      <c r="AZ66" s="148">
        <v>1</v>
      </c>
      <c r="BA66" s="148">
        <f>IF(AZ66=1,G66,0)</f>
        <v>0</v>
      </c>
      <c r="BB66" s="148">
        <f>IF(AZ66=2,G66,0)</f>
        <v>0</v>
      </c>
      <c r="BC66" s="148">
        <f>IF(AZ66=3,G66,0)</f>
        <v>0</v>
      </c>
      <c r="BD66" s="148">
        <f>IF(AZ66=4,G66,0)</f>
        <v>0</v>
      </c>
      <c r="BE66" s="148">
        <f>IF(AZ66=5,G66,0)</f>
        <v>0</v>
      </c>
      <c r="CA66" s="172">
        <v>1</v>
      </c>
      <c r="CB66" s="172">
        <v>7</v>
      </c>
      <c r="CZ66" s="148">
        <v>0</v>
      </c>
    </row>
    <row r="67" spans="1:15" ht="12.75">
      <c r="A67" s="179"/>
      <c r="B67" s="181"/>
      <c r="C67" s="225" t="s">
        <v>151</v>
      </c>
      <c r="D67" s="226"/>
      <c r="E67" s="182">
        <v>0</v>
      </c>
      <c r="F67" s="183"/>
      <c r="G67" s="184"/>
      <c r="M67" s="180" t="s">
        <v>151</v>
      </c>
      <c r="O67" s="172"/>
    </row>
    <row r="68" spans="1:15" ht="12.75">
      <c r="A68" s="179"/>
      <c r="B68" s="181"/>
      <c r="C68" s="225" t="s">
        <v>152</v>
      </c>
      <c r="D68" s="226"/>
      <c r="E68" s="182">
        <v>67.5</v>
      </c>
      <c r="F68" s="183"/>
      <c r="G68" s="184"/>
      <c r="M68" s="180" t="s">
        <v>152</v>
      </c>
      <c r="O68" s="172"/>
    </row>
    <row r="69" spans="1:104" ht="12.75">
      <c r="A69" s="173">
        <v>16</v>
      </c>
      <c r="B69" s="174" t="s">
        <v>153</v>
      </c>
      <c r="C69" s="175" t="s">
        <v>154</v>
      </c>
      <c r="D69" s="176" t="s">
        <v>105</v>
      </c>
      <c r="E69" s="177">
        <v>48.6</v>
      </c>
      <c r="F69" s="177">
        <v>0</v>
      </c>
      <c r="G69" s="178">
        <f>E69*F69</f>
        <v>0</v>
      </c>
      <c r="O69" s="172">
        <v>2</v>
      </c>
      <c r="AA69" s="148">
        <v>1</v>
      </c>
      <c r="AB69" s="148">
        <v>7</v>
      </c>
      <c r="AC69" s="148">
        <v>7</v>
      </c>
      <c r="AZ69" s="148">
        <v>1</v>
      </c>
      <c r="BA69" s="148">
        <f>IF(AZ69=1,G69,0)</f>
        <v>0</v>
      </c>
      <c r="BB69" s="148">
        <f>IF(AZ69=2,G69,0)</f>
        <v>0</v>
      </c>
      <c r="BC69" s="148">
        <f>IF(AZ69=3,G69,0)</f>
        <v>0</v>
      </c>
      <c r="BD69" s="148">
        <f>IF(AZ69=4,G69,0)</f>
        <v>0</v>
      </c>
      <c r="BE69" s="148">
        <f>IF(AZ69=5,G69,0)</f>
        <v>0</v>
      </c>
      <c r="CA69" s="172">
        <v>1</v>
      </c>
      <c r="CB69" s="172">
        <v>7</v>
      </c>
      <c r="CZ69" s="148">
        <v>0</v>
      </c>
    </row>
    <row r="70" spans="1:15" ht="12.75">
      <c r="A70" s="179"/>
      <c r="B70" s="181"/>
      <c r="C70" s="225" t="s">
        <v>155</v>
      </c>
      <c r="D70" s="226"/>
      <c r="E70" s="182">
        <v>48.6</v>
      </c>
      <c r="F70" s="183"/>
      <c r="G70" s="184"/>
      <c r="M70" s="180" t="s">
        <v>155</v>
      </c>
      <c r="O70" s="172"/>
    </row>
    <row r="71" spans="1:104" ht="12.75">
      <c r="A71" s="173">
        <v>17</v>
      </c>
      <c r="B71" s="174" t="s">
        <v>156</v>
      </c>
      <c r="C71" s="175" t="s">
        <v>157</v>
      </c>
      <c r="D71" s="176" t="s">
        <v>105</v>
      </c>
      <c r="E71" s="177">
        <v>27.5</v>
      </c>
      <c r="F71" s="177">
        <v>0</v>
      </c>
      <c r="G71" s="178">
        <f>E71*F71</f>
        <v>0</v>
      </c>
      <c r="O71" s="172">
        <v>2</v>
      </c>
      <c r="AA71" s="148">
        <v>1</v>
      </c>
      <c r="AB71" s="148">
        <v>7</v>
      </c>
      <c r="AC71" s="148">
        <v>7</v>
      </c>
      <c r="AZ71" s="148">
        <v>1</v>
      </c>
      <c r="BA71" s="148">
        <f>IF(AZ71=1,G71,0)</f>
        <v>0</v>
      </c>
      <c r="BB71" s="148">
        <f>IF(AZ71=2,G71,0)</f>
        <v>0</v>
      </c>
      <c r="BC71" s="148">
        <f>IF(AZ71=3,G71,0)</f>
        <v>0</v>
      </c>
      <c r="BD71" s="148">
        <f>IF(AZ71=4,G71,0)</f>
        <v>0</v>
      </c>
      <c r="BE71" s="148">
        <f>IF(AZ71=5,G71,0)</f>
        <v>0</v>
      </c>
      <c r="CA71" s="172">
        <v>1</v>
      </c>
      <c r="CB71" s="172">
        <v>7</v>
      </c>
      <c r="CZ71" s="148">
        <v>0</v>
      </c>
    </row>
    <row r="72" spans="1:15" ht="12.75">
      <c r="A72" s="179"/>
      <c r="B72" s="181"/>
      <c r="C72" s="225" t="s">
        <v>116</v>
      </c>
      <c r="D72" s="226"/>
      <c r="E72" s="182">
        <v>0</v>
      </c>
      <c r="F72" s="183"/>
      <c r="G72" s="184"/>
      <c r="M72" s="180" t="s">
        <v>116</v>
      </c>
      <c r="O72" s="172"/>
    </row>
    <row r="73" spans="1:15" ht="12.75">
      <c r="A73" s="179"/>
      <c r="B73" s="181"/>
      <c r="C73" s="225" t="s">
        <v>158</v>
      </c>
      <c r="D73" s="226"/>
      <c r="E73" s="182">
        <v>27.5</v>
      </c>
      <c r="F73" s="183"/>
      <c r="G73" s="184"/>
      <c r="M73" s="180" t="s">
        <v>158</v>
      </c>
      <c r="O73" s="172"/>
    </row>
    <row r="74" spans="1:104" ht="12.75">
      <c r="A74" s="173">
        <v>18</v>
      </c>
      <c r="B74" s="174" t="s">
        <v>159</v>
      </c>
      <c r="C74" s="175" t="s">
        <v>160</v>
      </c>
      <c r="D74" s="176" t="s">
        <v>105</v>
      </c>
      <c r="E74" s="177">
        <v>33.3</v>
      </c>
      <c r="F74" s="177">
        <v>0</v>
      </c>
      <c r="G74" s="178">
        <f>E74*F74</f>
        <v>0</v>
      </c>
      <c r="O74" s="172">
        <v>2</v>
      </c>
      <c r="AA74" s="148">
        <v>1</v>
      </c>
      <c r="AB74" s="148">
        <v>7</v>
      </c>
      <c r="AC74" s="148">
        <v>7</v>
      </c>
      <c r="AZ74" s="148">
        <v>1</v>
      </c>
      <c r="BA74" s="148">
        <f>IF(AZ74=1,G74,0)</f>
        <v>0</v>
      </c>
      <c r="BB74" s="148">
        <f>IF(AZ74=2,G74,0)</f>
        <v>0</v>
      </c>
      <c r="BC74" s="148">
        <f>IF(AZ74=3,G74,0)</f>
        <v>0</v>
      </c>
      <c r="BD74" s="148">
        <f>IF(AZ74=4,G74,0)</f>
        <v>0</v>
      </c>
      <c r="BE74" s="148">
        <f>IF(AZ74=5,G74,0)</f>
        <v>0</v>
      </c>
      <c r="CA74" s="172">
        <v>1</v>
      </c>
      <c r="CB74" s="172">
        <v>7</v>
      </c>
      <c r="CZ74" s="148">
        <v>0</v>
      </c>
    </row>
    <row r="75" spans="1:15" ht="12.75">
      <c r="A75" s="179"/>
      <c r="B75" s="181"/>
      <c r="C75" s="225" t="s">
        <v>147</v>
      </c>
      <c r="D75" s="226"/>
      <c r="E75" s="182">
        <v>0</v>
      </c>
      <c r="F75" s="183"/>
      <c r="G75" s="184"/>
      <c r="M75" s="180" t="s">
        <v>147</v>
      </c>
      <c r="O75" s="172"/>
    </row>
    <row r="76" spans="1:15" ht="12.75">
      <c r="A76" s="179"/>
      <c r="B76" s="181"/>
      <c r="C76" s="225" t="s">
        <v>161</v>
      </c>
      <c r="D76" s="226"/>
      <c r="E76" s="182">
        <v>33.3</v>
      </c>
      <c r="F76" s="183"/>
      <c r="G76" s="184"/>
      <c r="M76" s="180" t="s">
        <v>161</v>
      </c>
      <c r="O76" s="172"/>
    </row>
    <row r="77" spans="1:104" ht="12.75">
      <c r="A77" s="173">
        <v>19</v>
      </c>
      <c r="B77" s="174" t="s">
        <v>162</v>
      </c>
      <c r="C77" s="175" t="s">
        <v>163</v>
      </c>
      <c r="D77" s="176" t="s">
        <v>105</v>
      </c>
      <c r="E77" s="177">
        <v>34.2</v>
      </c>
      <c r="F77" s="177">
        <v>0</v>
      </c>
      <c r="G77" s="178">
        <f>E77*F77</f>
        <v>0</v>
      </c>
      <c r="O77" s="172">
        <v>2</v>
      </c>
      <c r="AA77" s="148">
        <v>1</v>
      </c>
      <c r="AB77" s="148">
        <v>7</v>
      </c>
      <c r="AC77" s="148">
        <v>7</v>
      </c>
      <c r="AZ77" s="148">
        <v>1</v>
      </c>
      <c r="BA77" s="148">
        <f>IF(AZ77=1,G77,0)</f>
        <v>0</v>
      </c>
      <c r="BB77" s="148">
        <f>IF(AZ77=2,G77,0)</f>
        <v>0</v>
      </c>
      <c r="BC77" s="148">
        <f>IF(AZ77=3,G77,0)</f>
        <v>0</v>
      </c>
      <c r="BD77" s="148">
        <f>IF(AZ77=4,G77,0)</f>
        <v>0</v>
      </c>
      <c r="BE77" s="148">
        <f>IF(AZ77=5,G77,0)</f>
        <v>0</v>
      </c>
      <c r="CA77" s="172">
        <v>1</v>
      </c>
      <c r="CB77" s="172">
        <v>7</v>
      </c>
      <c r="CZ77" s="148">
        <v>0</v>
      </c>
    </row>
    <row r="78" spans="1:15" ht="12.75">
      <c r="A78" s="179"/>
      <c r="B78" s="181"/>
      <c r="C78" s="225" t="s">
        <v>164</v>
      </c>
      <c r="D78" s="226"/>
      <c r="E78" s="182">
        <v>0</v>
      </c>
      <c r="F78" s="183"/>
      <c r="G78" s="184"/>
      <c r="M78" s="180" t="s">
        <v>164</v>
      </c>
      <c r="O78" s="172"/>
    </row>
    <row r="79" spans="1:15" ht="12.75">
      <c r="A79" s="179"/>
      <c r="B79" s="181"/>
      <c r="C79" s="225" t="s">
        <v>165</v>
      </c>
      <c r="D79" s="226"/>
      <c r="E79" s="182">
        <v>34.2</v>
      </c>
      <c r="F79" s="183"/>
      <c r="G79" s="184"/>
      <c r="M79" s="180" t="s">
        <v>165</v>
      </c>
      <c r="O79" s="172"/>
    </row>
    <row r="80" spans="1:104" ht="12.75">
      <c r="A80" s="173">
        <v>20</v>
      </c>
      <c r="B80" s="174" t="s">
        <v>166</v>
      </c>
      <c r="C80" s="175" t="s">
        <v>167</v>
      </c>
      <c r="D80" s="176" t="s">
        <v>105</v>
      </c>
      <c r="E80" s="177">
        <v>11.385</v>
      </c>
      <c r="F80" s="177">
        <v>0</v>
      </c>
      <c r="G80" s="178">
        <f>E80*F80</f>
        <v>0</v>
      </c>
      <c r="O80" s="172">
        <v>2</v>
      </c>
      <c r="AA80" s="148">
        <v>1</v>
      </c>
      <c r="AB80" s="148">
        <v>7</v>
      </c>
      <c r="AC80" s="148">
        <v>7</v>
      </c>
      <c r="AZ80" s="148">
        <v>1</v>
      </c>
      <c r="BA80" s="148">
        <f>IF(AZ80=1,G80,0)</f>
        <v>0</v>
      </c>
      <c r="BB80" s="148">
        <f>IF(AZ80=2,G80,0)</f>
        <v>0</v>
      </c>
      <c r="BC80" s="148">
        <f>IF(AZ80=3,G80,0)</f>
        <v>0</v>
      </c>
      <c r="BD80" s="148">
        <f>IF(AZ80=4,G80,0)</f>
        <v>0</v>
      </c>
      <c r="BE80" s="148">
        <f>IF(AZ80=5,G80,0)</f>
        <v>0</v>
      </c>
      <c r="CA80" s="172">
        <v>1</v>
      </c>
      <c r="CB80" s="172">
        <v>7</v>
      </c>
      <c r="CZ80" s="148">
        <v>0</v>
      </c>
    </row>
    <row r="81" spans="1:15" ht="12.75">
      <c r="A81" s="179"/>
      <c r="B81" s="181"/>
      <c r="C81" s="225" t="s">
        <v>151</v>
      </c>
      <c r="D81" s="226"/>
      <c r="E81" s="182">
        <v>0</v>
      </c>
      <c r="F81" s="183"/>
      <c r="G81" s="184"/>
      <c r="M81" s="180" t="s">
        <v>151</v>
      </c>
      <c r="O81" s="172"/>
    </row>
    <row r="82" spans="1:15" ht="12.75">
      <c r="A82" s="179"/>
      <c r="B82" s="181"/>
      <c r="C82" s="225" t="s">
        <v>168</v>
      </c>
      <c r="D82" s="226"/>
      <c r="E82" s="182">
        <v>11.385</v>
      </c>
      <c r="F82" s="183"/>
      <c r="G82" s="184"/>
      <c r="M82" s="180" t="s">
        <v>168</v>
      </c>
      <c r="O82" s="172"/>
    </row>
    <row r="83" spans="1:104" ht="12.75">
      <c r="A83" s="173">
        <v>21</v>
      </c>
      <c r="B83" s="174" t="s">
        <v>169</v>
      </c>
      <c r="C83" s="175" t="s">
        <v>170</v>
      </c>
      <c r="D83" s="176" t="s">
        <v>171</v>
      </c>
      <c r="E83" s="177">
        <v>38</v>
      </c>
      <c r="F83" s="177">
        <v>0</v>
      </c>
      <c r="G83" s="178">
        <f>E83*F83</f>
        <v>0</v>
      </c>
      <c r="O83" s="172">
        <v>2</v>
      </c>
      <c r="AA83" s="148">
        <v>1</v>
      </c>
      <c r="AB83" s="148">
        <v>7</v>
      </c>
      <c r="AC83" s="148">
        <v>7</v>
      </c>
      <c r="AZ83" s="148">
        <v>1</v>
      </c>
      <c r="BA83" s="148">
        <f>IF(AZ83=1,G83,0)</f>
        <v>0</v>
      </c>
      <c r="BB83" s="148">
        <f>IF(AZ83=2,G83,0)</f>
        <v>0</v>
      </c>
      <c r="BC83" s="148">
        <f>IF(AZ83=3,G83,0)</f>
        <v>0</v>
      </c>
      <c r="BD83" s="148">
        <f>IF(AZ83=4,G83,0)</f>
        <v>0</v>
      </c>
      <c r="BE83" s="148">
        <f>IF(AZ83=5,G83,0)</f>
        <v>0</v>
      </c>
      <c r="CA83" s="172">
        <v>1</v>
      </c>
      <c r="CB83" s="172">
        <v>7</v>
      </c>
      <c r="CZ83" s="148">
        <v>0</v>
      </c>
    </row>
    <row r="84" spans="1:15" ht="12.75">
      <c r="A84" s="179"/>
      <c r="B84" s="181"/>
      <c r="C84" s="225" t="s">
        <v>147</v>
      </c>
      <c r="D84" s="226"/>
      <c r="E84" s="182">
        <v>0</v>
      </c>
      <c r="F84" s="183"/>
      <c r="G84" s="184"/>
      <c r="M84" s="180" t="s">
        <v>147</v>
      </c>
      <c r="O84" s="172"/>
    </row>
    <row r="85" spans="1:15" ht="12.75">
      <c r="A85" s="179"/>
      <c r="B85" s="181"/>
      <c r="C85" s="225" t="s">
        <v>172</v>
      </c>
      <c r="D85" s="226"/>
      <c r="E85" s="182">
        <v>2</v>
      </c>
      <c r="F85" s="183"/>
      <c r="G85" s="184"/>
      <c r="M85" s="180" t="s">
        <v>172</v>
      </c>
      <c r="O85" s="172"/>
    </row>
    <row r="86" spans="1:15" ht="12.75">
      <c r="A86" s="179"/>
      <c r="B86" s="181"/>
      <c r="C86" s="225" t="s">
        <v>173</v>
      </c>
      <c r="D86" s="226"/>
      <c r="E86" s="182">
        <v>36</v>
      </c>
      <c r="F86" s="183"/>
      <c r="G86" s="184"/>
      <c r="M86" s="180" t="s">
        <v>173</v>
      </c>
      <c r="O86" s="172"/>
    </row>
    <row r="87" spans="1:104" ht="12.75">
      <c r="A87" s="173">
        <v>22</v>
      </c>
      <c r="B87" s="174" t="s">
        <v>174</v>
      </c>
      <c r="C87" s="175" t="s">
        <v>175</v>
      </c>
      <c r="D87" s="176" t="s">
        <v>81</v>
      </c>
      <c r="E87" s="177">
        <v>98.258</v>
      </c>
      <c r="F87" s="177">
        <v>0</v>
      </c>
      <c r="G87" s="178">
        <f>E87*F87</f>
        <v>0</v>
      </c>
      <c r="O87" s="172">
        <v>2</v>
      </c>
      <c r="AA87" s="148">
        <v>1</v>
      </c>
      <c r="AB87" s="148">
        <v>1</v>
      </c>
      <c r="AC87" s="148">
        <v>1</v>
      </c>
      <c r="AZ87" s="148">
        <v>1</v>
      </c>
      <c r="BA87" s="148">
        <f>IF(AZ87=1,G87,0)</f>
        <v>0</v>
      </c>
      <c r="BB87" s="148">
        <f>IF(AZ87=2,G87,0)</f>
        <v>0</v>
      </c>
      <c r="BC87" s="148">
        <f>IF(AZ87=3,G87,0)</f>
        <v>0</v>
      </c>
      <c r="BD87" s="148">
        <f>IF(AZ87=4,G87,0)</f>
        <v>0</v>
      </c>
      <c r="BE87" s="148">
        <f>IF(AZ87=5,G87,0)</f>
        <v>0</v>
      </c>
      <c r="CA87" s="172">
        <v>1</v>
      </c>
      <c r="CB87" s="172">
        <v>1</v>
      </c>
      <c r="CZ87" s="148">
        <v>0.00033</v>
      </c>
    </row>
    <row r="88" spans="1:15" ht="12.75">
      <c r="A88" s="179"/>
      <c r="B88" s="181"/>
      <c r="C88" s="225" t="s">
        <v>176</v>
      </c>
      <c r="D88" s="226"/>
      <c r="E88" s="182">
        <v>0</v>
      </c>
      <c r="F88" s="183"/>
      <c r="G88" s="184"/>
      <c r="M88" s="180" t="s">
        <v>176</v>
      </c>
      <c r="O88" s="172"/>
    </row>
    <row r="89" spans="1:15" ht="12.75">
      <c r="A89" s="179"/>
      <c r="B89" s="181"/>
      <c r="C89" s="225" t="s">
        <v>83</v>
      </c>
      <c r="D89" s="226"/>
      <c r="E89" s="182">
        <v>31.5</v>
      </c>
      <c r="F89" s="183"/>
      <c r="G89" s="184"/>
      <c r="M89" s="180" t="s">
        <v>83</v>
      </c>
      <c r="O89" s="172"/>
    </row>
    <row r="90" spans="1:15" ht="12.75">
      <c r="A90" s="179"/>
      <c r="B90" s="181"/>
      <c r="C90" s="225" t="s">
        <v>177</v>
      </c>
      <c r="D90" s="226"/>
      <c r="E90" s="182">
        <v>66.758</v>
      </c>
      <c r="F90" s="183"/>
      <c r="G90" s="184"/>
      <c r="M90" s="180" t="s">
        <v>177</v>
      </c>
      <c r="O90" s="172"/>
    </row>
    <row r="91" spans="1:104" ht="12.75">
      <c r="A91" s="173">
        <v>23</v>
      </c>
      <c r="B91" s="174" t="s">
        <v>178</v>
      </c>
      <c r="C91" s="175" t="s">
        <v>179</v>
      </c>
      <c r="D91" s="176" t="s">
        <v>81</v>
      </c>
      <c r="E91" s="177">
        <v>426.74</v>
      </c>
      <c r="F91" s="177">
        <v>0</v>
      </c>
      <c r="G91" s="178">
        <f>E91*F91</f>
        <v>0</v>
      </c>
      <c r="O91" s="172">
        <v>2</v>
      </c>
      <c r="AA91" s="148">
        <v>1</v>
      </c>
      <c r="AB91" s="148">
        <v>1</v>
      </c>
      <c r="AC91" s="148">
        <v>1</v>
      </c>
      <c r="AZ91" s="148">
        <v>1</v>
      </c>
      <c r="BA91" s="148">
        <f>IF(AZ91=1,G91,0)</f>
        <v>0</v>
      </c>
      <c r="BB91" s="148">
        <f>IF(AZ91=2,G91,0)</f>
        <v>0</v>
      </c>
      <c r="BC91" s="148">
        <f>IF(AZ91=3,G91,0)</f>
        <v>0</v>
      </c>
      <c r="BD91" s="148">
        <f>IF(AZ91=4,G91,0)</f>
        <v>0</v>
      </c>
      <c r="BE91" s="148">
        <f>IF(AZ91=5,G91,0)</f>
        <v>0</v>
      </c>
      <c r="CA91" s="172">
        <v>1</v>
      </c>
      <c r="CB91" s="172">
        <v>1</v>
      </c>
      <c r="CZ91" s="148">
        <v>0.00033</v>
      </c>
    </row>
    <row r="92" spans="1:15" ht="12.75">
      <c r="A92" s="179"/>
      <c r="B92" s="181"/>
      <c r="C92" s="225" t="s">
        <v>180</v>
      </c>
      <c r="D92" s="226"/>
      <c r="E92" s="182">
        <v>0</v>
      </c>
      <c r="F92" s="183"/>
      <c r="G92" s="184"/>
      <c r="M92" s="180" t="s">
        <v>180</v>
      </c>
      <c r="O92" s="172"/>
    </row>
    <row r="93" spans="1:15" ht="12.75">
      <c r="A93" s="179"/>
      <c r="B93" s="181"/>
      <c r="C93" s="225" t="s">
        <v>88</v>
      </c>
      <c r="D93" s="226"/>
      <c r="E93" s="182">
        <v>234.59</v>
      </c>
      <c r="F93" s="183"/>
      <c r="G93" s="184"/>
      <c r="M93" s="180" t="s">
        <v>88</v>
      </c>
      <c r="O93" s="172"/>
    </row>
    <row r="94" spans="1:15" ht="12.75">
      <c r="A94" s="179"/>
      <c r="B94" s="181"/>
      <c r="C94" s="225" t="s">
        <v>181</v>
      </c>
      <c r="D94" s="226"/>
      <c r="E94" s="182">
        <v>192.15</v>
      </c>
      <c r="F94" s="183"/>
      <c r="G94" s="184"/>
      <c r="M94" s="180" t="s">
        <v>181</v>
      </c>
      <c r="O94" s="172"/>
    </row>
    <row r="95" spans="1:104" ht="12.75">
      <c r="A95" s="173">
        <v>24</v>
      </c>
      <c r="B95" s="174" t="s">
        <v>182</v>
      </c>
      <c r="C95" s="175" t="s">
        <v>183</v>
      </c>
      <c r="D95" s="176" t="s">
        <v>105</v>
      </c>
      <c r="E95" s="177">
        <v>60</v>
      </c>
      <c r="F95" s="177">
        <v>0</v>
      </c>
      <c r="G95" s="178">
        <f aca="true" t="shared" si="0" ref="G95:G105">E95*F95</f>
        <v>0</v>
      </c>
      <c r="O95" s="172">
        <v>2</v>
      </c>
      <c r="AA95" s="148">
        <v>12</v>
      </c>
      <c r="AB95" s="148">
        <v>0</v>
      </c>
      <c r="AC95" s="148">
        <v>2</v>
      </c>
      <c r="AZ95" s="148">
        <v>1</v>
      </c>
      <c r="BA95" s="148">
        <f aca="true" t="shared" si="1" ref="BA95:BA105">IF(AZ95=1,G95,0)</f>
        <v>0</v>
      </c>
      <c r="BB95" s="148">
        <f aca="true" t="shared" si="2" ref="BB95:BB105">IF(AZ95=2,G95,0)</f>
        <v>0</v>
      </c>
      <c r="BC95" s="148">
        <f aca="true" t="shared" si="3" ref="BC95:BC105">IF(AZ95=3,G95,0)</f>
        <v>0</v>
      </c>
      <c r="BD95" s="148">
        <f aca="true" t="shared" si="4" ref="BD95:BD105">IF(AZ95=4,G95,0)</f>
        <v>0</v>
      </c>
      <c r="BE95" s="148">
        <f aca="true" t="shared" si="5" ref="BE95:BE105">IF(AZ95=5,G95,0)</f>
        <v>0</v>
      </c>
      <c r="CA95" s="172">
        <v>12</v>
      </c>
      <c r="CB95" s="172">
        <v>0</v>
      </c>
      <c r="CZ95" s="148">
        <v>0</v>
      </c>
    </row>
    <row r="96" spans="1:104" ht="12.75">
      <c r="A96" s="173">
        <v>25</v>
      </c>
      <c r="B96" s="174" t="s">
        <v>184</v>
      </c>
      <c r="C96" s="175" t="s">
        <v>185</v>
      </c>
      <c r="D96" s="176" t="s">
        <v>186</v>
      </c>
      <c r="E96" s="177">
        <v>18.88597679</v>
      </c>
      <c r="F96" s="177">
        <v>0</v>
      </c>
      <c r="G96" s="178">
        <f t="shared" si="0"/>
        <v>0</v>
      </c>
      <c r="O96" s="172">
        <v>2</v>
      </c>
      <c r="AA96" s="148">
        <v>8</v>
      </c>
      <c r="AB96" s="148">
        <v>0</v>
      </c>
      <c r="AC96" s="148">
        <v>3</v>
      </c>
      <c r="AZ96" s="148">
        <v>1</v>
      </c>
      <c r="BA96" s="148">
        <f t="shared" si="1"/>
        <v>0</v>
      </c>
      <c r="BB96" s="148">
        <f t="shared" si="2"/>
        <v>0</v>
      </c>
      <c r="BC96" s="148">
        <f t="shared" si="3"/>
        <v>0</v>
      </c>
      <c r="BD96" s="148">
        <f t="shared" si="4"/>
        <v>0</v>
      </c>
      <c r="BE96" s="148">
        <f t="shared" si="5"/>
        <v>0</v>
      </c>
      <c r="CA96" s="172">
        <v>8</v>
      </c>
      <c r="CB96" s="172">
        <v>0</v>
      </c>
      <c r="CZ96" s="148">
        <v>0</v>
      </c>
    </row>
    <row r="97" spans="1:104" ht="12.75">
      <c r="A97" s="173">
        <v>26</v>
      </c>
      <c r="B97" s="174" t="s">
        <v>187</v>
      </c>
      <c r="C97" s="175" t="s">
        <v>188</v>
      </c>
      <c r="D97" s="176" t="s">
        <v>186</v>
      </c>
      <c r="E97" s="177">
        <v>18.88597679</v>
      </c>
      <c r="F97" s="177">
        <v>0</v>
      </c>
      <c r="G97" s="178">
        <f t="shared" si="0"/>
        <v>0</v>
      </c>
      <c r="O97" s="172">
        <v>2</v>
      </c>
      <c r="AA97" s="148">
        <v>8</v>
      </c>
      <c r="AB97" s="148">
        <v>0</v>
      </c>
      <c r="AC97" s="148">
        <v>3</v>
      </c>
      <c r="AZ97" s="148">
        <v>1</v>
      </c>
      <c r="BA97" s="148">
        <f t="shared" si="1"/>
        <v>0</v>
      </c>
      <c r="BB97" s="148">
        <f t="shared" si="2"/>
        <v>0</v>
      </c>
      <c r="BC97" s="148">
        <f t="shared" si="3"/>
        <v>0</v>
      </c>
      <c r="BD97" s="148">
        <f t="shared" si="4"/>
        <v>0</v>
      </c>
      <c r="BE97" s="148">
        <f t="shared" si="5"/>
        <v>0</v>
      </c>
      <c r="CA97" s="172">
        <v>8</v>
      </c>
      <c r="CB97" s="172">
        <v>0</v>
      </c>
      <c r="CZ97" s="148">
        <v>0</v>
      </c>
    </row>
    <row r="98" spans="1:104" ht="12.75">
      <c r="A98" s="173">
        <v>27</v>
      </c>
      <c r="B98" s="174" t="s">
        <v>189</v>
      </c>
      <c r="C98" s="175" t="s">
        <v>190</v>
      </c>
      <c r="D98" s="176" t="s">
        <v>186</v>
      </c>
      <c r="E98" s="177">
        <v>18.88597679</v>
      </c>
      <c r="F98" s="177">
        <v>0</v>
      </c>
      <c r="G98" s="178">
        <f t="shared" si="0"/>
        <v>0</v>
      </c>
      <c r="O98" s="172">
        <v>2</v>
      </c>
      <c r="AA98" s="148">
        <v>8</v>
      </c>
      <c r="AB98" s="148">
        <v>0</v>
      </c>
      <c r="AC98" s="148">
        <v>3</v>
      </c>
      <c r="AZ98" s="148">
        <v>1</v>
      </c>
      <c r="BA98" s="148">
        <f t="shared" si="1"/>
        <v>0</v>
      </c>
      <c r="BB98" s="148">
        <f t="shared" si="2"/>
        <v>0</v>
      </c>
      <c r="BC98" s="148">
        <f t="shared" si="3"/>
        <v>0</v>
      </c>
      <c r="BD98" s="148">
        <f t="shared" si="4"/>
        <v>0</v>
      </c>
      <c r="BE98" s="148">
        <f t="shared" si="5"/>
        <v>0</v>
      </c>
      <c r="CA98" s="172">
        <v>8</v>
      </c>
      <c r="CB98" s="172">
        <v>0</v>
      </c>
      <c r="CZ98" s="148">
        <v>0</v>
      </c>
    </row>
    <row r="99" spans="1:104" ht="12.75">
      <c r="A99" s="173">
        <v>28</v>
      </c>
      <c r="B99" s="174" t="s">
        <v>191</v>
      </c>
      <c r="C99" s="175" t="s">
        <v>192</v>
      </c>
      <c r="D99" s="176" t="s">
        <v>186</v>
      </c>
      <c r="E99" s="177">
        <v>169.97379111</v>
      </c>
      <c r="F99" s="177">
        <v>0</v>
      </c>
      <c r="G99" s="178">
        <f t="shared" si="0"/>
        <v>0</v>
      </c>
      <c r="O99" s="172">
        <v>2</v>
      </c>
      <c r="AA99" s="148">
        <v>8</v>
      </c>
      <c r="AB99" s="148">
        <v>0</v>
      </c>
      <c r="AC99" s="148">
        <v>3</v>
      </c>
      <c r="AZ99" s="148">
        <v>1</v>
      </c>
      <c r="BA99" s="148">
        <f t="shared" si="1"/>
        <v>0</v>
      </c>
      <c r="BB99" s="148">
        <f t="shared" si="2"/>
        <v>0</v>
      </c>
      <c r="BC99" s="148">
        <f t="shared" si="3"/>
        <v>0</v>
      </c>
      <c r="BD99" s="148">
        <f t="shared" si="4"/>
        <v>0</v>
      </c>
      <c r="BE99" s="148">
        <f t="shared" si="5"/>
        <v>0</v>
      </c>
      <c r="CA99" s="172">
        <v>8</v>
      </c>
      <c r="CB99" s="172">
        <v>0</v>
      </c>
      <c r="CZ99" s="148">
        <v>0</v>
      </c>
    </row>
    <row r="100" spans="1:104" ht="12.75">
      <c r="A100" s="173">
        <v>29</v>
      </c>
      <c r="B100" s="174" t="s">
        <v>193</v>
      </c>
      <c r="C100" s="175" t="s">
        <v>194</v>
      </c>
      <c r="D100" s="176" t="s">
        <v>186</v>
      </c>
      <c r="E100" s="177">
        <v>18.88597679</v>
      </c>
      <c r="F100" s="177">
        <v>0</v>
      </c>
      <c r="G100" s="178">
        <f t="shared" si="0"/>
        <v>0</v>
      </c>
      <c r="O100" s="172">
        <v>2</v>
      </c>
      <c r="AA100" s="148">
        <v>8</v>
      </c>
      <c r="AB100" s="148">
        <v>0</v>
      </c>
      <c r="AC100" s="148">
        <v>3</v>
      </c>
      <c r="AZ100" s="148">
        <v>1</v>
      </c>
      <c r="BA100" s="148">
        <f t="shared" si="1"/>
        <v>0</v>
      </c>
      <c r="BB100" s="148">
        <f t="shared" si="2"/>
        <v>0</v>
      </c>
      <c r="BC100" s="148">
        <f t="shared" si="3"/>
        <v>0</v>
      </c>
      <c r="BD100" s="148">
        <f t="shared" si="4"/>
        <v>0</v>
      </c>
      <c r="BE100" s="148">
        <f t="shared" si="5"/>
        <v>0</v>
      </c>
      <c r="CA100" s="172">
        <v>8</v>
      </c>
      <c r="CB100" s="172">
        <v>0</v>
      </c>
      <c r="CZ100" s="148">
        <v>0</v>
      </c>
    </row>
    <row r="101" spans="1:104" ht="12.75">
      <c r="A101" s="173">
        <v>30</v>
      </c>
      <c r="B101" s="174" t="s">
        <v>195</v>
      </c>
      <c r="C101" s="175" t="s">
        <v>196</v>
      </c>
      <c r="D101" s="176" t="s">
        <v>186</v>
      </c>
      <c r="E101" s="177">
        <v>37.77195358</v>
      </c>
      <c r="F101" s="177">
        <v>0</v>
      </c>
      <c r="G101" s="178">
        <f t="shared" si="0"/>
        <v>0</v>
      </c>
      <c r="O101" s="172">
        <v>2</v>
      </c>
      <c r="AA101" s="148">
        <v>8</v>
      </c>
      <c r="AB101" s="148">
        <v>0</v>
      </c>
      <c r="AC101" s="148">
        <v>3</v>
      </c>
      <c r="AZ101" s="148">
        <v>1</v>
      </c>
      <c r="BA101" s="148">
        <f t="shared" si="1"/>
        <v>0</v>
      </c>
      <c r="BB101" s="148">
        <f t="shared" si="2"/>
        <v>0</v>
      </c>
      <c r="BC101" s="148">
        <f t="shared" si="3"/>
        <v>0</v>
      </c>
      <c r="BD101" s="148">
        <f t="shared" si="4"/>
        <v>0</v>
      </c>
      <c r="BE101" s="148">
        <f t="shared" si="5"/>
        <v>0</v>
      </c>
      <c r="CA101" s="172">
        <v>8</v>
      </c>
      <c r="CB101" s="172">
        <v>0</v>
      </c>
      <c r="CZ101" s="148">
        <v>0</v>
      </c>
    </row>
    <row r="102" spans="1:104" ht="12.75">
      <c r="A102" s="173">
        <v>31</v>
      </c>
      <c r="B102" s="174" t="s">
        <v>197</v>
      </c>
      <c r="C102" s="175" t="s">
        <v>198</v>
      </c>
      <c r="D102" s="176" t="s">
        <v>186</v>
      </c>
      <c r="E102" s="177">
        <v>18.88597679</v>
      </c>
      <c r="F102" s="177">
        <v>0</v>
      </c>
      <c r="G102" s="178">
        <f t="shared" si="0"/>
        <v>0</v>
      </c>
      <c r="O102" s="172">
        <v>2</v>
      </c>
      <c r="AA102" s="148">
        <v>8</v>
      </c>
      <c r="AB102" s="148">
        <v>0</v>
      </c>
      <c r="AC102" s="148">
        <v>3</v>
      </c>
      <c r="AZ102" s="148">
        <v>1</v>
      </c>
      <c r="BA102" s="148">
        <f t="shared" si="1"/>
        <v>0</v>
      </c>
      <c r="BB102" s="148">
        <f t="shared" si="2"/>
        <v>0</v>
      </c>
      <c r="BC102" s="148">
        <f t="shared" si="3"/>
        <v>0</v>
      </c>
      <c r="BD102" s="148">
        <f t="shared" si="4"/>
        <v>0</v>
      </c>
      <c r="BE102" s="148">
        <f t="shared" si="5"/>
        <v>0</v>
      </c>
      <c r="CA102" s="172">
        <v>8</v>
      </c>
      <c r="CB102" s="172">
        <v>0</v>
      </c>
      <c r="CZ102" s="148">
        <v>0</v>
      </c>
    </row>
    <row r="103" spans="1:104" ht="12.75">
      <c r="A103" s="173">
        <v>32</v>
      </c>
      <c r="B103" s="174" t="s">
        <v>199</v>
      </c>
      <c r="C103" s="175" t="s">
        <v>200</v>
      </c>
      <c r="D103" s="176" t="s">
        <v>186</v>
      </c>
      <c r="E103" s="177">
        <v>18.88597679</v>
      </c>
      <c r="F103" s="177">
        <v>0</v>
      </c>
      <c r="G103" s="178">
        <f t="shared" si="0"/>
        <v>0</v>
      </c>
      <c r="O103" s="172">
        <v>2</v>
      </c>
      <c r="AA103" s="148">
        <v>8</v>
      </c>
      <c r="AB103" s="148">
        <v>0</v>
      </c>
      <c r="AC103" s="148">
        <v>3</v>
      </c>
      <c r="AZ103" s="148">
        <v>1</v>
      </c>
      <c r="BA103" s="148">
        <f t="shared" si="1"/>
        <v>0</v>
      </c>
      <c r="BB103" s="148">
        <f t="shared" si="2"/>
        <v>0</v>
      </c>
      <c r="BC103" s="148">
        <f t="shared" si="3"/>
        <v>0</v>
      </c>
      <c r="BD103" s="148">
        <f t="shared" si="4"/>
        <v>0</v>
      </c>
      <c r="BE103" s="148">
        <f t="shared" si="5"/>
        <v>0</v>
      </c>
      <c r="CA103" s="172">
        <v>8</v>
      </c>
      <c r="CB103" s="172">
        <v>0</v>
      </c>
      <c r="CZ103" s="148">
        <v>0</v>
      </c>
    </row>
    <row r="104" spans="1:104" ht="12.75">
      <c r="A104" s="173">
        <v>33</v>
      </c>
      <c r="B104" s="174" t="s">
        <v>201</v>
      </c>
      <c r="C104" s="175" t="s">
        <v>202</v>
      </c>
      <c r="D104" s="176" t="s">
        <v>186</v>
      </c>
      <c r="E104" s="177">
        <v>18.6971170221</v>
      </c>
      <c r="F104" s="177">
        <v>0</v>
      </c>
      <c r="G104" s="178">
        <f t="shared" si="0"/>
        <v>0</v>
      </c>
      <c r="O104" s="172">
        <v>2</v>
      </c>
      <c r="AA104" s="148">
        <v>8</v>
      </c>
      <c r="AB104" s="148">
        <v>0</v>
      </c>
      <c r="AC104" s="148">
        <v>3</v>
      </c>
      <c r="AZ104" s="148">
        <v>1</v>
      </c>
      <c r="BA104" s="148">
        <f t="shared" si="1"/>
        <v>0</v>
      </c>
      <c r="BB104" s="148">
        <f t="shared" si="2"/>
        <v>0</v>
      </c>
      <c r="BC104" s="148">
        <f t="shared" si="3"/>
        <v>0</v>
      </c>
      <c r="BD104" s="148">
        <f t="shared" si="4"/>
        <v>0</v>
      </c>
      <c r="BE104" s="148">
        <f t="shared" si="5"/>
        <v>0</v>
      </c>
      <c r="CA104" s="172">
        <v>8</v>
      </c>
      <c r="CB104" s="172">
        <v>0</v>
      </c>
      <c r="CZ104" s="148">
        <v>0</v>
      </c>
    </row>
    <row r="105" spans="1:104" ht="12.75">
      <c r="A105" s="173">
        <v>34</v>
      </c>
      <c r="B105" s="174" t="s">
        <v>203</v>
      </c>
      <c r="C105" s="175" t="s">
        <v>204</v>
      </c>
      <c r="D105" s="176" t="s">
        <v>186</v>
      </c>
      <c r="E105" s="177">
        <v>0.1888597679</v>
      </c>
      <c r="F105" s="177">
        <v>0</v>
      </c>
      <c r="G105" s="178">
        <f t="shared" si="0"/>
        <v>0</v>
      </c>
      <c r="O105" s="172">
        <v>2</v>
      </c>
      <c r="AA105" s="148">
        <v>8</v>
      </c>
      <c r="AB105" s="148">
        <v>1</v>
      </c>
      <c r="AC105" s="148">
        <v>3</v>
      </c>
      <c r="AZ105" s="148">
        <v>1</v>
      </c>
      <c r="BA105" s="148">
        <f t="shared" si="1"/>
        <v>0</v>
      </c>
      <c r="BB105" s="148">
        <f t="shared" si="2"/>
        <v>0</v>
      </c>
      <c r="BC105" s="148">
        <f t="shared" si="3"/>
        <v>0</v>
      </c>
      <c r="BD105" s="148">
        <f t="shared" si="4"/>
        <v>0</v>
      </c>
      <c r="BE105" s="148">
        <f t="shared" si="5"/>
        <v>0</v>
      </c>
      <c r="CA105" s="172">
        <v>8</v>
      </c>
      <c r="CB105" s="172">
        <v>1</v>
      </c>
      <c r="CZ105" s="148">
        <v>0</v>
      </c>
    </row>
    <row r="106" spans="1:57" ht="12.75">
      <c r="A106" s="185"/>
      <c r="B106" s="186" t="s">
        <v>70</v>
      </c>
      <c r="C106" s="187" t="str">
        <f>CONCATENATE(B35," ",C35)</f>
        <v>96 Bourání konstrukcí</v>
      </c>
      <c r="D106" s="188"/>
      <c r="E106" s="189"/>
      <c r="F106" s="190">
        <v>0</v>
      </c>
      <c r="G106" s="191">
        <f>SUM(G35:G105)</f>
        <v>0</v>
      </c>
      <c r="O106" s="172">
        <v>4</v>
      </c>
      <c r="BA106" s="192">
        <f>SUM(BA35:BA105)</f>
        <v>0</v>
      </c>
      <c r="BB106" s="192">
        <f>SUM(BB35:BB105)</f>
        <v>0</v>
      </c>
      <c r="BC106" s="192">
        <f>SUM(BC35:BC105)</f>
        <v>0</v>
      </c>
      <c r="BD106" s="192">
        <f>SUM(BD35:BD105)</f>
        <v>0</v>
      </c>
      <c r="BE106" s="192">
        <f>SUM(BE35:BE105)</f>
        <v>0</v>
      </c>
    </row>
    <row r="107" spans="1:15" ht="12.75">
      <c r="A107" s="165" t="s">
        <v>69</v>
      </c>
      <c r="B107" s="166" t="s">
        <v>205</v>
      </c>
      <c r="C107" s="167" t="s">
        <v>206</v>
      </c>
      <c r="D107" s="168"/>
      <c r="E107" s="169"/>
      <c r="F107" s="169">
        <v>0</v>
      </c>
      <c r="G107" s="170"/>
      <c r="H107" s="171"/>
      <c r="I107" s="171"/>
      <c r="O107" s="172">
        <v>1</v>
      </c>
    </row>
    <row r="108" spans="1:104" ht="12.75">
      <c r="A108" s="173">
        <v>35</v>
      </c>
      <c r="B108" s="174" t="s">
        <v>207</v>
      </c>
      <c r="C108" s="175" t="s">
        <v>208</v>
      </c>
      <c r="D108" s="176" t="s">
        <v>186</v>
      </c>
      <c r="E108" s="177">
        <v>15.496848945</v>
      </c>
      <c r="F108" s="177">
        <v>0</v>
      </c>
      <c r="G108" s="178">
        <f>E108*F108</f>
        <v>0</v>
      </c>
      <c r="O108" s="172">
        <v>2</v>
      </c>
      <c r="AA108" s="148">
        <v>7</v>
      </c>
      <c r="AB108" s="148">
        <v>1</v>
      </c>
      <c r="AC108" s="148">
        <v>2</v>
      </c>
      <c r="AZ108" s="148">
        <v>1</v>
      </c>
      <c r="BA108" s="148">
        <f>IF(AZ108=1,G108,0)</f>
        <v>0</v>
      </c>
      <c r="BB108" s="148">
        <f>IF(AZ108=2,G108,0)</f>
        <v>0</v>
      </c>
      <c r="BC108" s="148">
        <f>IF(AZ108=3,G108,0)</f>
        <v>0</v>
      </c>
      <c r="BD108" s="148">
        <f>IF(AZ108=4,G108,0)</f>
        <v>0</v>
      </c>
      <c r="BE108" s="148">
        <f>IF(AZ108=5,G108,0)</f>
        <v>0</v>
      </c>
      <c r="CA108" s="172">
        <v>7</v>
      </c>
      <c r="CB108" s="172">
        <v>1</v>
      </c>
      <c r="CZ108" s="148">
        <v>0</v>
      </c>
    </row>
    <row r="109" spans="1:57" ht="12.75">
      <c r="A109" s="185"/>
      <c r="B109" s="186" t="s">
        <v>70</v>
      </c>
      <c r="C109" s="187" t="str">
        <f>CONCATENATE(B107," ",C107)</f>
        <v>99 Staveništní přesun hmot</v>
      </c>
      <c r="D109" s="188"/>
      <c r="E109" s="189"/>
      <c r="F109" s="190">
        <v>0</v>
      </c>
      <c r="G109" s="191">
        <f>SUM(G107:G108)</f>
        <v>0</v>
      </c>
      <c r="O109" s="172">
        <v>4</v>
      </c>
      <c r="BA109" s="192">
        <f>SUM(BA107:BA108)</f>
        <v>0</v>
      </c>
      <c r="BB109" s="192">
        <f>SUM(BB107:BB108)</f>
        <v>0</v>
      </c>
      <c r="BC109" s="192">
        <f>SUM(BC107:BC108)</f>
        <v>0</v>
      </c>
      <c r="BD109" s="192">
        <f>SUM(BD107:BD108)</f>
        <v>0</v>
      </c>
      <c r="BE109" s="192">
        <f>SUM(BE107:BE108)</f>
        <v>0</v>
      </c>
    </row>
    <row r="110" spans="1:15" ht="12.75">
      <c r="A110" s="165" t="s">
        <v>69</v>
      </c>
      <c r="B110" s="166" t="s">
        <v>209</v>
      </c>
      <c r="C110" s="167" t="s">
        <v>210</v>
      </c>
      <c r="D110" s="168"/>
      <c r="E110" s="169"/>
      <c r="F110" s="169">
        <v>0</v>
      </c>
      <c r="G110" s="170"/>
      <c r="H110" s="171"/>
      <c r="I110" s="171"/>
      <c r="O110" s="172">
        <v>1</v>
      </c>
    </row>
    <row r="111" spans="1:104" ht="12.75">
      <c r="A111" s="173">
        <v>36</v>
      </c>
      <c r="B111" s="174" t="s">
        <v>211</v>
      </c>
      <c r="C111" s="175" t="s">
        <v>212</v>
      </c>
      <c r="D111" s="176" t="s">
        <v>81</v>
      </c>
      <c r="E111" s="177">
        <v>258.15</v>
      </c>
      <c r="F111" s="177">
        <v>0</v>
      </c>
      <c r="G111" s="178">
        <f>E111*F111</f>
        <v>0</v>
      </c>
      <c r="O111" s="172">
        <v>2</v>
      </c>
      <c r="AA111" s="148">
        <v>1</v>
      </c>
      <c r="AB111" s="148">
        <v>7</v>
      </c>
      <c r="AC111" s="148">
        <v>7</v>
      </c>
      <c r="AZ111" s="148">
        <v>2</v>
      </c>
      <c r="BA111" s="148">
        <f>IF(AZ111=1,G111,0)</f>
        <v>0</v>
      </c>
      <c r="BB111" s="148">
        <f>IF(AZ111=2,G111,0)</f>
        <v>0</v>
      </c>
      <c r="BC111" s="148">
        <f>IF(AZ111=3,G111,0)</f>
        <v>0</v>
      </c>
      <c r="BD111" s="148">
        <f>IF(AZ111=4,G111,0)</f>
        <v>0</v>
      </c>
      <c r="BE111" s="148">
        <f>IF(AZ111=5,G111,0)</f>
        <v>0</v>
      </c>
      <c r="CA111" s="172">
        <v>1</v>
      </c>
      <c r="CB111" s="172">
        <v>7</v>
      </c>
      <c r="CZ111" s="148">
        <v>0</v>
      </c>
    </row>
    <row r="112" spans="1:15" ht="12.75">
      <c r="A112" s="179"/>
      <c r="B112" s="181"/>
      <c r="C112" s="225" t="s">
        <v>213</v>
      </c>
      <c r="D112" s="226"/>
      <c r="E112" s="182">
        <v>66</v>
      </c>
      <c r="F112" s="183">
        <v>0</v>
      </c>
      <c r="G112" s="184"/>
      <c r="M112" s="180" t="s">
        <v>213</v>
      </c>
      <c r="O112" s="172"/>
    </row>
    <row r="113" spans="1:15" ht="12.75">
      <c r="A113" s="179"/>
      <c r="B113" s="181"/>
      <c r="C113" s="225" t="s">
        <v>181</v>
      </c>
      <c r="D113" s="226"/>
      <c r="E113" s="182">
        <v>192.15</v>
      </c>
      <c r="F113" s="183">
        <v>0</v>
      </c>
      <c r="G113" s="184"/>
      <c r="M113" s="180" t="s">
        <v>181</v>
      </c>
      <c r="O113" s="172"/>
    </row>
    <row r="114" spans="1:104" ht="22.5">
      <c r="A114" s="173">
        <v>37</v>
      </c>
      <c r="B114" s="174" t="s">
        <v>214</v>
      </c>
      <c r="C114" s="175" t="s">
        <v>215</v>
      </c>
      <c r="D114" s="176" t="s">
        <v>81</v>
      </c>
      <c r="E114" s="177">
        <v>566.651</v>
      </c>
      <c r="F114" s="177">
        <v>0</v>
      </c>
      <c r="G114" s="178">
        <f>E114*F114</f>
        <v>0</v>
      </c>
      <c r="O114" s="172">
        <v>2</v>
      </c>
      <c r="AA114" s="148">
        <v>1</v>
      </c>
      <c r="AB114" s="148">
        <v>7</v>
      </c>
      <c r="AC114" s="148">
        <v>7</v>
      </c>
      <c r="AZ114" s="148">
        <v>2</v>
      </c>
      <c r="BA114" s="148">
        <f>IF(AZ114=1,G114,0)</f>
        <v>0</v>
      </c>
      <c r="BB114" s="148">
        <f>IF(AZ114=2,G114,0)</f>
        <v>0</v>
      </c>
      <c r="BC114" s="148">
        <f>IF(AZ114=3,G114,0)</f>
        <v>0</v>
      </c>
      <c r="BD114" s="148">
        <f>IF(AZ114=4,G114,0)</f>
        <v>0</v>
      </c>
      <c r="BE114" s="148">
        <f>IF(AZ114=5,G114,0)</f>
        <v>0</v>
      </c>
      <c r="CA114" s="172">
        <v>1</v>
      </c>
      <c r="CB114" s="172">
        <v>7</v>
      </c>
      <c r="CZ114" s="148">
        <v>0.00012</v>
      </c>
    </row>
    <row r="115" spans="1:15" ht="22.5">
      <c r="A115" s="179"/>
      <c r="B115" s="181"/>
      <c r="C115" s="225" t="s">
        <v>216</v>
      </c>
      <c r="D115" s="226"/>
      <c r="E115" s="182">
        <v>75.9</v>
      </c>
      <c r="F115" s="183">
        <v>0</v>
      </c>
      <c r="G115" s="184"/>
      <c r="M115" s="180" t="s">
        <v>216</v>
      </c>
      <c r="O115" s="172"/>
    </row>
    <row r="116" spans="1:15" ht="12.75">
      <c r="A116" s="179"/>
      <c r="B116" s="181"/>
      <c r="C116" s="225" t="s">
        <v>120</v>
      </c>
      <c r="D116" s="226"/>
      <c r="E116" s="182">
        <v>269.7785</v>
      </c>
      <c r="F116" s="183">
        <v>0</v>
      </c>
      <c r="G116" s="184"/>
      <c r="M116" s="180" t="s">
        <v>120</v>
      </c>
      <c r="O116" s="172"/>
    </row>
    <row r="117" spans="1:15" ht="12.75">
      <c r="A117" s="179"/>
      <c r="B117" s="181"/>
      <c r="C117" s="225" t="s">
        <v>121</v>
      </c>
      <c r="D117" s="226"/>
      <c r="E117" s="182">
        <v>220.9725</v>
      </c>
      <c r="F117" s="183">
        <v>0</v>
      </c>
      <c r="G117" s="184"/>
      <c r="M117" s="180" t="s">
        <v>121</v>
      </c>
      <c r="O117" s="172"/>
    </row>
    <row r="118" spans="1:104" ht="12.75">
      <c r="A118" s="173">
        <v>38</v>
      </c>
      <c r="B118" s="174" t="s">
        <v>217</v>
      </c>
      <c r="C118" s="175" t="s">
        <v>218</v>
      </c>
      <c r="D118" s="176" t="s">
        <v>81</v>
      </c>
      <c r="E118" s="177">
        <v>79.65</v>
      </c>
      <c r="F118" s="177">
        <v>0</v>
      </c>
      <c r="G118" s="178">
        <f>E118*F118</f>
        <v>0</v>
      </c>
      <c r="O118" s="172">
        <v>2</v>
      </c>
      <c r="AA118" s="148">
        <v>1</v>
      </c>
      <c r="AB118" s="148">
        <v>7</v>
      </c>
      <c r="AC118" s="148">
        <v>7</v>
      </c>
      <c r="AZ118" s="148">
        <v>2</v>
      </c>
      <c r="BA118" s="148">
        <f>IF(AZ118=1,G118,0)</f>
        <v>0</v>
      </c>
      <c r="BB118" s="148">
        <f>IF(AZ118=2,G118,0)</f>
        <v>0</v>
      </c>
      <c r="BC118" s="148">
        <f>IF(AZ118=3,G118,0)</f>
        <v>0</v>
      </c>
      <c r="BD118" s="148">
        <f>IF(AZ118=4,G118,0)</f>
        <v>0</v>
      </c>
      <c r="BE118" s="148">
        <f>IF(AZ118=5,G118,0)</f>
        <v>0</v>
      </c>
      <c r="CA118" s="172">
        <v>1</v>
      </c>
      <c r="CB118" s="172">
        <v>7</v>
      </c>
      <c r="CZ118" s="148">
        <v>0.0003</v>
      </c>
    </row>
    <row r="119" spans="1:15" ht="12.75">
      <c r="A119" s="179"/>
      <c r="B119" s="181"/>
      <c r="C119" s="225" t="s">
        <v>83</v>
      </c>
      <c r="D119" s="226"/>
      <c r="E119" s="182">
        <v>31.5</v>
      </c>
      <c r="F119" s="183">
        <v>0</v>
      </c>
      <c r="G119" s="184"/>
      <c r="M119" s="180" t="s">
        <v>83</v>
      </c>
      <c r="O119" s="172"/>
    </row>
    <row r="120" spans="1:15" ht="12.75">
      <c r="A120" s="179"/>
      <c r="B120" s="181"/>
      <c r="C120" s="225" t="s">
        <v>85</v>
      </c>
      <c r="D120" s="226"/>
      <c r="E120" s="182">
        <v>36.9</v>
      </c>
      <c r="F120" s="183">
        <v>0</v>
      </c>
      <c r="G120" s="184"/>
      <c r="M120" s="180" t="s">
        <v>85</v>
      </c>
      <c r="O120" s="172"/>
    </row>
    <row r="121" spans="1:15" ht="12.75">
      <c r="A121" s="179"/>
      <c r="B121" s="181"/>
      <c r="C121" s="225" t="s">
        <v>219</v>
      </c>
      <c r="D121" s="226"/>
      <c r="E121" s="182">
        <v>11.25</v>
      </c>
      <c r="F121" s="183">
        <v>0</v>
      </c>
      <c r="G121" s="184"/>
      <c r="M121" s="180" t="s">
        <v>219</v>
      </c>
      <c r="O121" s="172"/>
    </row>
    <row r="122" spans="1:104" ht="12.75">
      <c r="A122" s="173">
        <v>39</v>
      </c>
      <c r="B122" s="174" t="s">
        <v>220</v>
      </c>
      <c r="C122" s="175" t="s">
        <v>221</v>
      </c>
      <c r="D122" s="176" t="s">
        <v>81</v>
      </c>
      <c r="E122" s="177">
        <v>66.5</v>
      </c>
      <c r="F122" s="177">
        <v>0</v>
      </c>
      <c r="G122" s="178">
        <f>E122*F122</f>
        <v>0</v>
      </c>
      <c r="O122" s="172">
        <v>2</v>
      </c>
      <c r="AA122" s="148">
        <v>1</v>
      </c>
      <c r="AB122" s="148">
        <v>7</v>
      </c>
      <c r="AC122" s="148">
        <v>7</v>
      </c>
      <c r="AZ122" s="148">
        <v>2</v>
      </c>
      <c r="BA122" s="148">
        <f>IF(AZ122=1,G122,0)</f>
        <v>0</v>
      </c>
      <c r="BB122" s="148">
        <f>IF(AZ122=2,G122,0)</f>
        <v>0</v>
      </c>
      <c r="BC122" s="148">
        <f>IF(AZ122=3,G122,0)</f>
        <v>0</v>
      </c>
      <c r="BD122" s="148">
        <f>IF(AZ122=4,G122,0)</f>
        <v>0</v>
      </c>
      <c r="BE122" s="148">
        <f>IF(AZ122=5,G122,0)</f>
        <v>0</v>
      </c>
      <c r="CA122" s="172">
        <v>1</v>
      </c>
      <c r="CB122" s="172">
        <v>7</v>
      </c>
      <c r="CZ122" s="148">
        <v>0</v>
      </c>
    </row>
    <row r="123" spans="1:15" ht="12.75">
      <c r="A123" s="179"/>
      <c r="B123" s="181"/>
      <c r="C123" s="225" t="s">
        <v>222</v>
      </c>
      <c r="D123" s="226"/>
      <c r="E123" s="182">
        <v>66.5</v>
      </c>
      <c r="F123" s="183">
        <v>0</v>
      </c>
      <c r="G123" s="184"/>
      <c r="M123" s="180" t="s">
        <v>222</v>
      </c>
      <c r="O123" s="172"/>
    </row>
    <row r="124" spans="1:104" ht="22.5">
      <c r="A124" s="173">
        <v>40</v>
      </c>
      <c r="B124" s="174" t="s">
        <v>223</v>
      </c>
      <c r="C124" s="175" t="s">
        <v>224</v>
      </c>
      <c r="D124" s="176" t="s">
        <v>81</v>
      </c>
      <c r="E124" s="177">
        <v>197.7095</v>
      </c>
      <c r="F124" s="177">
        <v>0</v>
      </c>
      <c r="G124" s="178">
        <f>E124*F124</f>
        <v>0</v>
      </c>
      <c r="O124" s="172">
        <v>2</v>
      </c>
      <c r="AA124" s="148">
        <v>1</v>
      </c>
      <c r="AB124" s="148">
        <v>7</v>
      </c>
      <c r="AC124" s="148">
        <v>7</v>
      </c>
      <c r="AZ124" s="148">
        <v>2</v>
      </c>
      <c r="BA124" s="148">
        <f>IF(AZ124=1,G124,0)</f>
        <v>0</v>
      </c>
      <c r="BB124" s="148">
        <f>IF(AZ124=2,G124,0)</f>
        <v>0</v>
      </c>
      <c r="BC124" s="148">
        <f>IF(AZ124=3,G124,0)</f>
        <v>0</v>
      </c>
      <c r="BD124" s="148">
        <f>IF(AZ124=4,G124,0)</f>
        <v>0</v>
      </c>
      <c r="BE124" s="148">
        <f>IF(AZ124=5,G124,0)</f>
        <v>0</v>
      </c>
      <c r="CA124" s="172">
        <v>1</v>
      </c>
      <c r="CB124" s="172">
        <v>7</v>
      </c>
      <c r="CZ124" s="148">
        <v>0.00012</v>
      </c>
    </row>
    <row r="125" spans="1:15" ht="12.75">
      <c r="A125" s="179"/>
      <c r="B125" s="181"/>
      <c r="C125" s="225" t="s">
        <v>122</v>
      </c>
      <c r="D125" s="226"/>
      <c r="E125" s="182">
        <v>37.8</v>
      </c>
      <c r="F125" s="183"/>
      <c r="G125" s="184"/>
      <c r="M125" s="180" t="s">
        <v>122</v>
      </c>
      <c r="O125" s="172"/>
    </row>
    <row r="126" spans="1:15" ht="12.75">
      <c r="A126" s="179"/>
      <c r="B126" s="181"/>
      <c r="C126" s="225" t="s">
        <v>225</v>
      </c>
      <c r="D126" s="226"/>
      <c r="E126" s="182">
        <v>35.8295</v>
      </c>
      <c r="F126" s="183">
        <v>0</v>
      </c>
      <c r="G126" s="184"/>
      <c r="M126" s="180" t="s">
        <v>225</v>
      </c>
      <c r="O126" s="172"/>
    </row>
    <row r="127" spans="1:15" ht="12.75">
      <c r="A127" s="179"/>
      <c r="B127" s="181"/>
      <c r="C127" s="225" t="s">
        <v>226</v>
      </c>
      <c r="D127" s="226"/>
      <c r="E127" s="182">
        <v>44.28</v>
      </c>
      <c r="F127" s="183"/>
      <c r="G127" s="184"/>
      <c r="M127" s="180" t="s">
        <v>226</v>
      </c>
      <c r="O127" s="172"/>
    </row>
    <row r="128" spans="1:15" ht="12.75">
      <c r="A128" s="179"/>
      <c r="B128" s="181"/>
      <c r="C128" s="225" t="s">
        <v>227</v>
      </c>
      <c r="D128" s="226"/>
      <c r="E128" s="182">
        <v>79.8</v>
      </c>
      <c r="F128" s="183"/>
      <c r="G128" s="184"/>
      <c r="M128" s="180" t="s">
        <v>227</v>
      </c>
      <c r="O128" s="172"/>
    </row>
    <row r="129" spans="1:104" ht="22.5">
      <c r="A129" s="173">
        <v>41</v>
      </c>
      <c r="B129" s="174" t="s">
        <v>228</v>
      </c>
      <c r="C129" s="175" t="s">
        <v>229</v>
      </c>
      <c r="D129" s="176" t="s">
        <v>81</v>
      </c>
      <c r="E129" s="177">
        <v>150.5345</v>
      </c>
      <c r="F129" s="177">
        <v>0</v>
      </c>
      <c r="G129" s="178">
        <f>E129*F129</f>
        <v>0</v>
      </c>
      <c r="O129" s="172">
        <v>2</v>
      </c>
      <c r="AA129" s="148">
        <v>3</v>
      </c>
      <c r="AB129" s="148">
        <v>7</v>
      </c>
      <c r="AC129" s="148">
        <v>63140296</v>
      </c>
      <c r="AZ129" s="148">
        <v>2</v>
      </c>
      <c r="BA129" s="148">
        <f>IF(AZ129=1,G129,0)</f>
        <v>0</v>
      </c>
      <c r="BB129" s="148">
        <f>IF(AZ129=2,G129,0)</f>
        <v>0</v>
      </c>
      <c r="BC129" s="148">
        <f>IF(AZ129=3,G129,0)</f>
        <v>0</v>
      </c>
      <c r="BD129" s="148">
        <f>IF(AZ129=4,G129,0)</f>
        <v>0</v>
      </c>
      <c r="BE129" s="148">
        <f>IF(AZ129=5,G129,0)</f>
        <v>0</v>
      </c>
      <c r="CA129" s="172">
        <v>3</v>
      </c>
      <c r="CB129" s="172">
        <v>7</v>
      </c>
      <c r="CZ129" s="148">
        <v>0.01932</v>
      </c>
    </row>
    <row r="130" spans="1:15" ht="12.75">
      <c r="A130" s="179"/>
      <c r="B130" s="181"/>
      <c r="C130" s="225" t="s">
        <v>230</v>
      </c>
      <c r="D130" s="226"/>
      <c r="E130" s="182">
        <v>32.445</v>
      </c>
      <c r="F130" s="183">
        <v>0</v>
      </c>
      <c r="G130" s="184"/>
      <c r="M130" s="180" t="s">
        <v>230</v>
      </c>
      <c r="O130" s="172"/>
    </row>
    <row r="131" spans="1:15" ht="12.75">
      <c r="A131" s="179"/>
      <c r="B131" s="181"/>
      <c r="C131" s="225" t="s">
        <v>231</v>
      </c>
      <c r="D131" s="226"/>
      <c r="E131" s="182">
        <v>38.007</v>
      </c>
      <c r="F131" s="183"/>
      <c r="G131" s="184"/>
      <c r="M131" s="180" t="s">
        <v>231</v>
      </c>
      <c r="O131" s="172"/>
    </row>
    <row r="132" spans="1:15" ht="12.75">
      <c r="A132" s="179"/>
      <c r="B132" s="181"/>
      <c r="C132" s="225" t="s">
        <v>232</v>
      </c>
      <c r="D132" s="226"/>
      <c r="E132" s="182">
        <v>68.495</v>
      </c>
      <c r="F132" s="183"/>
      <c r="G132" s="184"/>
      <c r="M132" s="180" t="s">
        <v>232</v>
      </c>
      <c r="O132" s="172"/>
    </row>
    <row r="133" spans="1:15" ht="12.75">
      <c r="A133" s="179"/>
      <c r="B133" s="181"/>
      <c r="C133" s="225" t="s">
        <v>233</v>
      </c>
      <c r="D133" s="226"/>
      <c r="E133" s="182">
        <v>11.5875</v>
      </c>
      <c r="F133" s="183"/>
      <c r="G133" s="184"/>
      <c r="M133" s="180" t="s">
        <v>233</v>
      </c>
      <c r="O133" s="172"/>
    </row>
    <row r="134" spans="1:104" ht="12.75">
      <c r="A134" s="173">
        <v>42</v>
      </c>
      <c r="B134" s="174" t="s">
        <v>234</v>
      </c>
      <c r="C134" s="175" t="s">
        <v>235</v>
      </c>
      <c r="D134" s="176" t="s">
        <v>81</v>
      </c>
      <c r="E134" s="177">
        <v>265.8945</v>
      </c>
      <c r="F134" s="177">
        <v>0</v>
      </c>
      <c r="G134" s="178">
        <f>E134*F134</f>
        <v>0</v>
      </c>
      <c r="O134" s="172">
        <v>2</v>
      </c>
      <c r="AA134" s="148">
        <v>3</v>
      </c>
      <c r="AB134" s="148">
        <v>7</v>
      </c>
      <c r="AC134" s="148">
        <v>631405304</v>
      </c>
      <c r="AZ134" s="148">
        <v>2</v>
      </c>
      <c r="BA134" s="148">
        <f>IF(AZ134=1,G134,0)</f>
        <v>0</v>
      </c>
      <c r="BB134" s="148">
        <f>IF(AZ134=2,G134,0)</f>
        <v>0</v>
      </c>
      <c r="BC134" s="148">
        <f>IF(AZ134=3,G134,0)</f>
        <v>0</v>
      </c>
      <c r="BD134" s="148">
        <f>IF(AZ134=4,G134,0)</f>
        <v>0</v>
      </c>
      <c r="BE134" s="148">
        <f>IF(AZ134=5,G134,0)</f>
        <v>0</v>
      </c>
      <c r="CA134" s="172">
        <v>3</v>
      </c>
      <c r="CB134" s="172">
        <v>7</v>
      </c>
      <c r="CZ134" s="148">
        <v>0.0042</v>
      </c>
    </row>
    <row r="135" spans="1:15" ht="22.5">
      <c r="A135" s="179"/>
      <c r="B135" s="181"/>
      <c r="C135" s="225" t="s">
        <v>236</v>
      </c>
      <c r="D135" s="226"/>
      <c r="E135" s="182">
        <v>67.98</v>
      </c>
      <c r="F135" s="183">
        <v>0</v>
      </c>
      <c r="G135" s="184"/>
      <c r="M135" s="180" t="s">
        <v>236</v>
      </c>
      <c r="O135" s="172"/>
    </row>
    <row r="136" spans="1:15" ht="12.75">
      <c r="A136" s="179"/>
      <c r="B136" s="181"/>
      <c r="C136" s="225" t="s">
        <v>237</v>
      </c>
      <c r="D136" s="226"/>
      <c r="E136" s="182">
        <v>197.9145</v>
      </c>
      <c r="F136" s="183"/>
      <c r="G136" s="184"/>
      <c r="M136" s="180" t="s">
        <v>237</v>
      </c>
      <c r="O136" s="172"/>
    </row>
    <row r="137" spans="1:104" ht="12.75">
      <c r="A137" s="173">
        <v>43</v>
      </c>
      <c r="B137" s="174" t="s">
        <v>238</v>
      </c>
      <c r="C137" s="175" t="s">
        <v>239</v>
      </c>
      <c r="D137" s="176" t="s">
        <v>186</v>
      </c>
      <c r="E137" s="177">
        <v>4.1407017</v>
      </c>
      <c r="F137" s="177">
        <v>0</v>
      </c>
      <c r="G137" s="178">
        <f>E137*F137</f>
        <v>0</v>
      </c>
      <c r="O137" s="172">
        <v>2</v>
      </c>
      <c r="AA137" s="148">
        <v>7</v>
      </c>
      <c r="AB137" s="148">
        <v>1001</v>
      </c>
      <c r="AC137" s="148">
        <v>5</v>
      </c>
      <c r="AZ137" s="148">
        <v>2</v>
      </c>
      <c r="BA137" s="148">
        <f>IF(AZ137=1,G137,0)</f>
        <v>0</v>
      </c>
      <c r="BB137" s="148">
        <f>IF(AZ137=2,G137,0)</f>
        <v>0</v>
      </c>
      <c r="BC137" s="148">
        <f>IF(AZ137=3,G137,0)</f>
        <v>0</v>
      </c>
      <c r="BD137" s="148">
        <f>IF(AZ137=4,G137,0)</f>
        <v>0</v>
      </c>
      <c r="BE137" s="148">
        <f>IF(AZ137=5,G137,0)</f>
        <v>0</v>
      </c>
      <c r="CA137" s="172">
        <v>7</v>
      </c>
      <c r="CB137" s="172">
        <v>1001</v>
      </c>
      <c r="CZ137" s="148">
        <v>0</v>
      </c>
    </row>
    <row r="138" spans="1:57" ht="12.75">
      <c r="A138" s="185"/>
      <c r="B138" s="186" t="s">
        <v>70</v>
      </c>
      <c r="C138" s="187" t="str">
        <f>CONCATENATE(B110," ",C110)</f>
        <v>713 Izolace tepelné</v>
      </c>
      <c r="D138" s="188"/>
      <c r="E138" s="189"/>
      <c r="F138" s="190"/>
      <c r="G138" s="191">
        <f>SUM(G110:G137)</f>
        <v>0</v>
      </c>
      <c r="O138" s="172">
        <v>4</v>
      </c>
      <c r="BA138" s="192">
        <f>SUM(BA110:BA137)</f>
        <v>0</v>
      </c>
      <c r="BB138" s="192">
        <f>SUM(BB110:BB137)</f>
        <v>0</v>
      </c>
      <c r="BC138" s="192">
        <f>SUM(BC110:BC137)</f>
        <v>0</v>
      </c>
      <c r="BD138" s="192">
        <f>SUM(BD110:BD137)</f>
        <v>0</v>
      </c>
      <c r="BE138" s="192">
        <f>SUM(BE110:BE137)</f>
        <v>0</v>
      </c>
    </row>
    <row r="139" spans="1:15" ht="12.75">
      <c r="A139" s="165" t="s">
        <v>69</v>
      </c>
      <c r="B139" s="166" t="s">
        <v>240</v>
      </c>
      <c r="C139" s="167" t="s">
        <v>241</v>
      </c>
      <c r="D139" s="168"/>
      <c r="E139" s="169"/>
      <c r="F139" s="169"/>
      <c r="G139" s="170"/>
      <c r="H139" s="171"/>
      <c r="I139" s="171"/>
      <c r="O139" s="172">
        <v>1</v>
      </c>
    </row>
    <row r="140" spans="1:104" ht="12.75">
      <c r="A140" s="173">
        <v>44</v>
      </c>
      <c r="B140" s="174" t="s">
        <v>242</v>
      </c>
      <c r="C140" s="175" t="s">
        <v>243</v>
      </c>
      <c r="D140" s="176" t="s">
        <v>105</v>
      </c>
      <c r="E140" s="177">
        <v>7.5</v>
      </c>
      <c r="F140" s="177">
        <v>0</v>
      </c>
      <c r="G140" s="178">
        <f>E140*F140</f>
        <v>0</v>
      </c>
      <c r="O140" s="172">
        <v>2</v>
      </c>
      <c r="AA140" s="148">
        <v>1</v>
      </c>
      <c r="AB140" s="148">
        <v>7</v>
      </c>
      <c r="AC140" s="148">
        <v>7</v>
      </c>
      <c r="AZ140" s="148">
        <v>2</v>
      </c>
      <c r="BA140" s="148">
        <f>IF(AZ140=1,G140,0)</f>
        <v>0</v>
      </c>
      <c r="BB140" s="148">
        <f>IF(AZ140=2,G140,0)</f>
        <v>0</v>
      </c>
      <c r="BC140" s="148">
        <f>IF(AZ140=3,G140,0)</f>
        <v>0</v>
      </c>
      <c r="BD140" s="148">
        <f>IF(AZ140=4,G140,0)</f>
        <v>0</v>
      </c>
      <c r="BE140" s="148">
        <f>IF(AZ140=5,G140,0)</f>
        <v>0</v>
      </c>
      <c r="CA140" s="172">
        <v>1</v>
      </c>
      <c r="CB140" s="172">
        <v>7</v>
      </c>
      <c r="CZ140" s="148">
        <v>0.00078</v>
      </c>
    </row>
    <row r="141" spans="1:15" ht="12.75">
      <c r="A141" s="179"/>
      <c r="B141" s="181"/>
      <c r="C141" s="225" t="s">
        <v>244</v>
      </c>
      <c r="D141" s="226"/>
      <c r="E141" s="182">
        <v>7.5</v>
      </c>
      <c r="F141" s="183"/>
      <c r="G141" s="184"/>
      <c r="M141" s="180" t="s">
        <v>244</v>
      </c>
      <c r="O141" s="172"/>
    </row>
    <row r="142" spans="1:104" ht="12.75">
      <c r="A142" s="173">
        <v>45</v>
      </c>
      <c r="B142" s="174" t="s">
        <v>245</v>
      </c>
      <c r="C142" s="175" t="s">
        <v>246</v>
      </c>
      <c r="D142" s="176" t="s">
        <v>105</v>
      </c>
      <c r="E142" s="177">
        <v>10</v>
      </c>
      <c r="F142" s="177">
        <v>0</v>
      </c>
      <c r="G142" s="178">
        <f>E142*F142</f>
        <v>0</v>
      </c>
      <c r="O142" s="172">
        <v>2</v>
      </c>
      <c r="AA142" s="148">
        <v>1</v>
      </c>
      <c r="AB142" s="148">
        <v>7</v>
      </c>
      <c r="AC142" s="148">
        <v>7</v>
      </c>
      <c r="AZ142" s="148">
        <v>2</v>
      </c>
      <c r="BA142" s="148">
        <f>IF(AZ142=1,G142,0)</f>
        <v>0</v>
      </c>
      <c r="BB142" s="148">
        <f>IF(AZ142=2,G142,0)</f>
        <v>0</v>
      </c>
      <c r="BC142" s="148">
        <f>IF(AZ142=3,G142,0)</f>
        <v>0</v>
      </c>
      <c r="BD142" s="148">
        <f>IF(AZ142=4,G142,0)</f>
        <v>0</v>
      </c>
      <c r="BE142" s="148">
        <f>IF(AZ142=5,G142,0)</f>
        <v>0</v>
      </c>
      <c r="CA142" s="172">
        <v>1</v>
      </c>
      <c r="CB142" s="172">
        <v>7</v>
      </c>
      <c r="CZ142" s="148">
        <v>0.00161</v>
      </c>
    </row>
    <row r="143" spans="1:15" ht="12.75">
      <c r="A143" s="179"/>
      <c r="B143" s="181"/>
      <c r="C143" s="225" t="s">
        <v>247</v>
      </c>
      <c r="D143" s="226"/>
      <c r="E143" s="182">
        <v>5</v>
      </c>
      <c r="F143" s="183"/>
      <c r="G143" s="184"/>
      <c r="M143" s="180" t="s">
        <v>247</v>
      </c>
      <c r="O143" s="172"/>
    </row>
    <row r="144" spans="1:15" ht="12.75">
      <c r="A144" s="179"/>
      <c r="B144" s="181"/>
      <c r="C144" s="225" t="s">
        <v>248</v>
      </c>
      <c r="D144" s="226"/>
      <c r="E144" s="182">
        <v>5</v>
      </c>
      <c r="F144" s="183"/>
      <c r="G144" s="184"/>
      <c r="M144" s="180" t="s">
        <v>248</v>
      </c>
      <c r="O144" s="172"/>
    </row>
    <row r="145" spans="1:104" ht="22.5">
      <c r="A145" s="173">
        <v>46</v>
      </c>
      <c r="B145" s="174" t="s">
        <v>249</v>
      </c>
      <c r="C145" s="175" t="s">
        <v>250</v>
      </c>
      <c r="D145" s="176" t="s">
        <v>171</v>
      </c>
      <c r="E145" s="177">
        <v>3</v>
      </c>
      <c r="F145" s="177">
        <v>0</v>
      </c>
      <c r="G145" s="178">
        <f>E145*F145</f>
        <v>0</v>
      </c>
      <c r="O145" s="172">
        <v>2</v>
      </c>
      <c r="AA145" s="148">
        <v>1</v>
      </c>
      <c r="AB145" s="148">
        <v>7</v>
      </c>
      <c r="AC145" s="148">
        <v>7</v>
      </c>
      <c r="AZ145" s="148">
        <v>2</v>
      </c>
      <c r="BA145" s="148">
        <f>IF(AZ145=1,G145,0)</f>
        <v>0</v>
      </c>
      <c r="BB145" s="148">
        <f>IF(AZ145=2,G145,0)</f>
        <v>0</v>
      </c>
      <c r="BC145" s="148">
        <f>IF(AZ145=3,G145,0)</f>
        <v>0</v>
      </c>
      <c r="BD145" s="148">
        <f>IF(AZ145=4,G145,0)</f>
        <v>0</v>
      </c>
      <c r="BE145" s="148">
        <f>IF(AZ145=5,G145,0)</f>
        <v>0</v>
      </c>
      <c r="CA145" s="172">
        <v>1</v>
      </c>
      <c r="CB145" s="172">
        <v>7</v>
      </c>
      <c r="CZ145" s="148">
        <v>0.00013</v>
      </c>
    </row>
    <row r="146" spans="1:15" ht="12.75">
      <c r="A146" s="179"/>
      <c r="B146" s="181"/>
      <c r="C146" s="225" t="s">
        <v>251</v>
      </c>
      <c r="D146" s="226"/>
      <c r="E146" s="182">
        <v>3</v>
      </c>
      <c r="F146" s="183"/>
      <c r="G146" s="184"/>
      <c r="M146" s="180" t="s">
        <v>251</v>
      </c>
      <c r="O146" s="172"/>
    </row>
    <row r="147" spans="1:104" ht="22.5">
      <c r="A147" s="173">
        <v>47</v>
      </c>
      <c r="B147" s="174" t="s">
        <v>252</v>
      </c>
      <c r="C147" s="175" t="s">
        <v>253</v>
      </c>
      <c r="D147" s="176" t="s">
        <v>171</v>
      </c>
      <c r="E147" s="177">
        <v>4</v>
      </c>
      <c r="F147" s="177">
        <v>0</v>
      </c>
      <c r="G147" s="178">
        <f>E147*F147</f>
        <v>0</v>
      </c>
      <c r="O147" s="172">
        <v>2</v>
      </c>
      <c r="AA147" s="148">
        <v>1</v>
      </c>
      <c r="AB147" s="148">
        <v>7</v>
      </c>
      <c r="AC147" s="148">
        <v>7</v>
      </c>
      <c r="AZ147" s="148">
        <v>2</v>
      </c>
      <c r="BA147" s="148">
        <f>IF(AZ147=1,G147,0)</f>
        <v>0</v>
      </c>
      <c r="BB147" s="148">
        <f>IF(AZ147=2,G147,0)</f>
        <v>0</v>
      </c>
      <c r="BC147" s="148">
        <f>IF(AZ147=3,G147,0)</f>
        <v>0</v>
      </c>
      <c r="BD147" s="148">
        <f>IF(AZ147=4,G147,0)</f>
        <v>0</v>
      </c>
      <c r="BE147" s="148">
        <f>IF(AZ147=5,G147,0)</f>
        <v>0</v>
      </c>
      <c r="CA147" s="172">
        <v>1</v>
      </c>
      <c r="CB147" s="172">
        <v>7</v>
      </c>
      <c r="CZ147" s="148">
        <v>0.00027</v>
      </c>
    </row>
    <row r="148" spans="1:15" ht="12.75">
      <c r="A148" s="179"/>
      <c r="B148" s="181"/>
      <c r="C148" s="225" t="s">
        <v>254</v>
      </c>
      <c r="D148" s="226"/>
      <c r="E148" s="182">
        <v>2</v>
      </c>
      <c r="F148" s="183"/>
      <c r="G148" s="184"/>
      <c r="M148" s="180" t="s">
        <v>254</v>
      </c>
      <c r="O148" s="172"/>
    </row>
    <row r="149" spans="1:15" ht="12.75">
      <c r="A149" s="179"/>
      <c r="B149" s="181"/>
      <c r="C149" s="225" t="s">
        <v>255</v>
      </c>
      <c r="D149" s="226"/>
      <c r="E149" s="182">
        <v>2</v>
      </c>
      <c r="F149" s="183"/>
      <c r="G149" s="184"/>
      <c r="M149" s="180" t="s">
        <v>255</v>
      </c>
      <c r="O149" s="172"/>
    </row>
    <row r="150" spans="1:104" ht="22.5">
      <c r="A150" s="173">
        <v>48</v>
      </c>
      <c r="B150" s="174" t="s">
        <v>256</v>
      </c>
      <c r="C150" s="175" t="s">
        <v>257</v>
      </c>
      <c r="D150" s="176" t="s">
        <v>171</v>
      </c>
      <c r="E150" s="177">
        <v>5</v>
      </c>
      <c r="F150" s="177">
        <v>0</v>
      </c>
      <c r="G150" s="178">
        <f>E150*F150</f>
        <v>0</v>
      </c>
      <c r="O150" s="172">
        <v>2</v>
      </c>
      <c r="AA150" s="148">
        <v>12</v>
      </c>
      <c r="AB150" s="148">
        <v>0</v>
      </c>
      <c r="AC150" s="148">
        <v>42</v>
      </c>
      <c r="AZ150" s="148">
        <v>2</v>
      </c>
      <c r="BA150" s="148">
        <f>IF(AZ150=1,G150,0)</f>
        <v>0</v>
      </c>
      <c r="BB150" s="148">
        <f>IF(AZ150=2,G150,0)</f>
        <v>0</v>
      </c>
      <c r="BC150" s="148">
        <f>IF(AZ150=3,G150,0)</f>
        <v>0</v>
      </c>
      <c r="BD150" s="148">
        <f>IF(AZ150=4,G150,0)</f>
        <v>0</v>
      </c>
      <c r="BE150" s="148">
        <f>IF(AZ150=5,G150,0)</f>
        <v>0</v>
      </c>
      <c r="CA150" s="172">
        <v>12</v>
      </c>
      <c r="CB150" s="172">
        <v>0</v>
      </c>
      <c r="CZ150" s="148">
        <v>0</v>
      </c>
    </row>
    <row r="151" spans="1:104" ht="12.75">
      <c r="A151" s="173">
        <v>49</v>
      </c>
      <c r="B151" s="174" t="s">
        <v>258</v>
      </c>
      <c r="C151" s="175" t="s">
        <v>259</v>
      </c>
      <c r="D151" s="176" t="s">
        <v>186</v>
      </c>
      <c r="E151" s="177">
        <v>0.02342</v>
      </c>
      <c r="F151" s="177">
        <v>0</v>
      </c>
      <c r="G151" s="178">
        <f>E151*F151</f>
        <v>0</v>
      </c>
      <c r="O151" s="172">
        <v>2</v>
      </c>
      <c r="AA151" s="148">
        <v>7</v>
      </c>
      <c r="AB151" s="148">
        <v>1001</v>
      </c>
      <c r="AC151" s="148">
        <v>5</v>
      </c>
      <c r="AZ151" s="148">
        <v>2</v>
      </c>
      <c r="BA151" s="148">
        <f>IF(AZ151=1,G151,0)</f>
        <v>0</v>
      </c>
      <c r="BB151" s="148">
        <f>IF(AZ151=2,G151,0)</f>
        <v>0</v>
      </c>
      <c r="BC151" s="148">
        <f>IF(AZ151=3,G151,0)</f>
        <v>0</v>
      </c>
      <c r="BD151" s="148">
        <f>IF(AZ151=4,G151,0)</f>
        <v>0</v>
      </c>
      <c r="BE151" s="148">
        <f>IF(AZ151=5,G151,0)</f>
        <v>0</v>
      </c>
      <c r="CA151" s="172">
        <v>7</v>
      </c>
      <c r="CB151" s="172">
        <v>1001</v>
      </c>
      <c r="CZ151" s="148">
        <v>0</v>
      </c>
    </row>
    <row r="152" spans="1:57" ht="12.75">
      <c r="A152" s="185"/>
      <c r="B152" s="186" t="s">
        <v>70</v>
      </c>
      <c r="C152" s="187" t="str">
        <f>CONCATENATE(B139," ",C139)</f>
        <v>721 Vnitřní kanalizace</v>
      </c>
      <c r="D152" s="188"/>
      <c r="E152" s="189"/>
      <c r="F152" s="190"/>
      <c r="G152" s="191">
        <f>SUM(G139:G151)</f>
        <v>0</v>
      </c>
      <c r="O152" s="172">
        <v>4</v>
      </c>
      <c r="BA152" s="192">
        <f>SUM(BA139:BA151)</f>
        <v>0</v>
      </c>
      <c r="BB152" s="192">
        <f>SUM(BB139:BB151)</f>
        <v>0</v>
      </c>
      <c r="BC152" s="192">
        <f>SUM(BC139:BC151)</f>
        <v>0</v>
      </c>
      <c r="BD152" s="192">
        <f>SUM(BD139:BD151)</f>
        <v>0</v>
      </c>
      <c r="BE152" s="192">
        <f>SUM(BE139:BE151)</f>
        <v>0</v>
      </c>
    </row>
    <row r="153" spans="1:15" ht="12.75">
      <c r="A153" s="165" t="s">
        <v>69</v>
      </c>
      <c r="B153" s="166" t="s">
        <v>260</v>
      </c>
      <c r="C153" s="167" t="s">
        <v>261</v>
      </c>
      <c r="D153" s="168"/>
      <c r="E153" s="169"/>
      <c r="F153" s="169"/>
      <c r="G153" s="170"/>
      <c r="H153" s="171"/>
      <c r="I153" s="171"/>
      <c r="O153" s="172">
        <v>1</v>
      </c>
    </row>
    <row r="154" spans="1:104" ht="22.5">
      <c r="A154" s="173">
        <v>50</v>
      </c>
      <c r="B154" s="174" t="s">
        <v>262</v>
      </c>
      <c r="C154" s="175" t="s">
        <v>263</v>
      </c>
      <c r="D154" s="176" t="s">
        <v>81</v>
      </c>
      <c r="E154" s="177">
        <v>108.0837</v>
      </c>
      <c r="F154" s="177">
        <v>0</v>
      </c>
      <c r="G154" s="178">
        <f>E154*F154</f>
        <v>0</v>
      </c>
      <c r="O154" s="172">
        <v>2</v>
      </c>
      <c r="AA154" s="148">
        <v>1</v>
      </c>
      <c r="AB154" s="148">
        <v>7</v>
      </c>
      <c r="AC154" s="148">
        <v>7</v>
      </c>
      <c r="AZ154" s="148">
        <v>2</v>
      </c>
      <c r="BA154" s="148">
        <f>IF(AZ154=1,G154,0)</f>
        <v>0</v>
      </c>
      <c r="BB154" s="148">
        <f>IF(AZ154=2,G154,0)</f>
        <v>0</v>
      </c>
      <c r="BC154" s="148">
        <f>IF(AZ154=3,G154,0)</f>
        <v>0</v>
      </c>
      <c r="BD154" s="148">
        <f>IF(AZ154=4,G154,0)</f>
        <v>0</v>
      </c>
      <c r="BE154" s="148">
        <f>IF(AZ154=5,G154,0)</f>
        <v>0</v>
      </c>
      <c r="CA154" s="172">
        <v>1</v>
      </c>
      <c r="CB154" s="172">
        <v>7</v>
      </c>
      <c r="CZ154" s="148">
        <v>0.01468</v>
      </c>
    </row>
    <row r="155" spans="1:15" ht="12.75">
      <c r="A155" s="179"/>
      <c r="B155" s="181"/>
      <c r="C155" s="225" t="s">
        <v>264</v>
      </c>
      <c r="D155" s="226"/>
      <c r="E155" s="182">
        <v>0</v>
      </c>
      <c r="F155" s="183"/>
      <c r="G155" s="184"/>
      <c r="M155" s="180" t="s">
        <v>264</v>
      </c>
      <c r="O155" s="172"/>
    </row>
    <row r="156" spans="1:15" ht="12.75">
      <c r="A156" s="179"/>
      <c r="B156" s="181"/>
      <c r="C156" s="225" t="s">
        <v>265</v>
      </c>
      <c r="D156" s="226"/>
      <c r="E156" s="182">
        <v>34.65</v>
      </c>
      <c r="F156" s="183"/>
      <c r="G156" s="184"/>
      <c r="M156" s="180" t="s">
        <v>265</v>
      </c>
      <c r="O156" s="172"/>
    </row>
    <row r="157" spans="1:15" ht="12.75">
      <c r="A157" s="179"/>
      <c r="B157" s="181"/>
      <c r="C157" s="225" t="s">
        <v>266</v>
      </c>
      <c r="D157" s="226"/>
      <c r="E157" s="182">
        <v>32.8437</v>
      </c>
      <c r="F157" s="183"/>
      <c r="G157" s="184"/>
      <c r="M157" s="180" t="s">
        <v>266</v>
      </c>
      <c r="O157" s="172"/>
    </row>
    <row r="158" spans="1:15" ht="12.75">
      <c r="A158" s="179"/>
      <c r="B158" s="181"/>
      <c r="C158" s="225" t="s">
        <v>267</v>
      </c>
      <c r="D158" s="226"/>
      <c r="E158" s="182">
        <v>40.59</v>
      </c>
      <c r="F158" s="183"/>
      <c r="G158" s="184"/>
      <c r="M158" s="180" t="s">
        <v>267</v>
      </c>
      <c r="O158" s="172"/>
    </row>
    <row r="159" spans="1:104" ht="12.75">
      <c r="A159" s="173">
        <v>51</v>
      </c>
      <c r="B159" s="174" t="s">
        <v>268</v>
      </c>
      <c r="C159" s="175" t="s">
        <v>269</v>
      </c>
      <c r="D159" s="176" t="s">
        <v>270</v>
      </c>
      <c r="E159" s="177">
        <v>2.4564</v>
      </c>
      <c r="F159" s="177">
        <v>0</v>
      </c>
      <c r="G159" s="178">
        <f>E159*F159</f>
        <v>0</v>
      </c>
      <c r="O159" s="172">
        <v>2</v>
      </c>
      <c r="AA159" s="148">
        <v>1</v>
      </c>
      <c r="AB159" s="148">
        <v>7</v>
      </c>
      <c r="AC159" s="148">
        <v>7</v>
      </c>
      <c r="AZ159" s="148">
        <v>2</v>
      </c>
      <c r="BA159" s="148">
        <f>IF(AZ159=1,G159,0)</f>
        <v>0</v>
      </c>
      <c r="BB159" s="148">
        <f>IF(AZ159=2,G159,0)</f>
        <v>0</v>
      </c>
      <c r="BC159" s="148">
        <f>IF(AZ159=3,G159,0)</f>
        <v>0</v>
      </c>
      <c r="BD159" s="148">
        <f>IF(AZ159=4,G159,0)</f>
        <v>0</v>
      </c>
      <c r="BE159" s="148">
        <f>IF(AZ159=5,G159,0)</f>
        <v>0</v>
      </c>
      <c r="CA159" s="172">
        <v>1</v>
      </c>
      <c r="CB159" s="172">
        <v>7</v>
      </c>
      <c r="CZ159" s="148">
        <v>0.01549</v>
      </c>
    </row>
    <row r="160" spans="1:15" ht="12.75">
      <c r="A160" s="179"/>
      <c r="B160" s="181"/>
      <c r="C160" s="225" t="s">
        <v>264</v>
      </c>
      <c r="D160" s="226"/>
      <c r="E160" s="182">
        <v>0</v>
      </c>
      <c r="F160" s="183"/>
      <c r="G160" s="184"/>
      <c r="M160" s="180" t="s">
        <v>264</v>
      </c>
      <c r="O160" s="172"/>
    </row>
    <row r="161" spans="1:15" ht="12.75">
      <c r="A161" s="179"/>
      <c r="B161" s="181"/>
      <c r="C161" s="225" t="s">
        <v>271</v>
      </c>
      <c r="D161" s="226"/>
      <c r="E161" s="182">
        <v>0.7875</v>
      </c>
      <c r="F161" s="183"/>
      <c r="G161" s="184"/>
      <c r="M161" s="180" t="s">
        <v>271</v>
      </c>
      <c r="O161" s="172"/>
    </row>
    <row r="162" spans="1:15" ht="12.75">
      <c r="A162" s="179"/>
      <c r="B162" s="181"/>
      <c r="C162" s="225" t="s">
        <v>272</v>
      </c>
      <c r="D162" s="226"/>
      <c r="E162" s="182">
        <v>0.7464</v>
      </c>
      <c r="F162" s="183"/>
      <c r="G162" s="184"/>
      <c r="M162" s="180" t="s">
        <v>272</v>
      </c>
      <c r="O162" s="172"/>
    </row>
    <row r="163" spans="1:15" ht="12.75">
      <c r="A163" s="179"/>
      <c r="B163" s="181"/>
      <c r="C163" s="225" t="s">
        <v>273</v>
      </c>
      <c r="D163" s="226"/>
      <c r="E163" s="182">
        <v>0.9225</v>
      </c>
      <c r="F163" s="183"/>
      <c r="G163" s="184"/>
      <c r="M163" s="180" t="s">
        <v>273</v>
      </c>
      <c r="O163" s="172"/>
    </row>
    <row r="164" spans="1:104" ht="22.5">
      <c r="A164" s="173">
        <v>52</v>
      </c>
      <c r="B164" s="174" t="s">
        <v>274</v>
      </c>
      <c r="C164" s="175" t="s">
        <v>275</v>
      </c>
      <c r="D164" s="176" t="s">
        <v>105</v>
      </c>
      <c r="E164" s="177">
        <v>69.3</v>
      </c>
      <c r="F164" s="177">
        <v>0</v>
      </c>
      <c r="G164" s="178">
        <f>E164*F164</f>
        <v>0</v>
      </c>
      <c r="O164" s="172">
        <v>2</v>
      </c>
      <c r="AA164" s="148">
        <v>1</v>
      </c>
      <c r="AB164" s="148">
        <v>7</v>
      </c>
      <c r="AC164" s="148">
        <v>7</v>
      </c>
      <c r="AZ164" s="148">
        <v>2</v>
      </c>
      <c r="BA164" s="148">
        <f>IF(AZ164=1,G164,0)</f>
        <v>0</v>
      </c>
      <c r="BB164" s="148">
        <f>IF(AZ164=2,G164,0)</f>
        <v>0</v>
      </c>
      <c r="BC164" s="148">
        <f>IF(AZ164=3,G164,0)</f>
        <v>0</v>
      </c>
      <c r="BD164" s="148">
        <f>IF(AZ164=4,G164,0)</f>
        <v>0</v>
      </c>
      <c r="BE164" s="148">
        <f>IF(AZ164=5,G164,0)</f>
        <v>0</v>
      </c>
      <c r="CA164" s="172">
        <v>1</v>
      </c>
      <c r="CB164" s="172">
        <v>7</v>
      </c>
      <c r="CZ164" s="148">
        <v>0.00612</v>
      </c>
    </row>
    <row r="165" spans="1:15" ht="12.75">
      <c r="A165" s="179"/>
      <c r="B165" s="181"/>
      <c r="C165" s="225" t="s">
        <v>276</v>
      </c>
      <c r="D165" s="226"/>
      <c r="E165" s="182">
        <v>69.3</v>
      </c>
      <c r="F165" s="183"/>
      <c r="G165" s="184"/>
      <c r="M165" s="180" t="s">
        <v>276</v>
      </c>
      <c r="O165" s="172"/>
    </row>
    <row r="166" spans="1:104" ht="22.5">
      <c r="A166" s="173">
        <v>53</v>
      </c>
      <c r="B166" s="174" t="s">
        <v>277</v>
      </c>
      <c r="C166" s="175" t="s">
        <v>278</v>
      </c>
      <c r="D166" s="176" t="s">
        <v>105</v>
      </c>
      <c r="E166" s="177">
        <v>24.75</v>
      </c>
      <c r="F166" s="177">
        <v>0</v>
      </c>
      <c r="G166" s="178">
        <f>E166*F166</f>
        <v>0</v>
      </c>
      <c r="O166" s="172">
        <v>2</v>
      </c>
      <c r="AA166" s="148">
        <v>1</v>
      </c>
      <c r="AB166" s="148">
        <v>7</v>
      </c>
      <c r="AC166" s="148">
        <v>7</v>
      </c>
      <c r="AZ166" s="148">
        <v>2</v>
      </c>
      <c r="BA166" s="148">
        <f>IF(AZ166=1,G166,0)</f>
        <v>0</v>
      </c>
      <c r="BB166" s="148">
        <f>IF(AZ166=2,G166,0)</f>
        <v>0</v>
      </c>
      <c r="BC166" s="148">
        <f>IF(AZ166=3,G166,0)</f>
        <v>0</v>
      </c>
      <c r="BD166" s="148">
        <f>IF(AZ166=4,G166,0)</f>
        <v>0</v>
      </c>
      <c r="BE166" s="148">
        <f>IF(AZ166=5,G166,0)</f>
        <v>0</v>
      </c>
      <c r="CA166" s="172">
        <v>1</v>
      </c>
      <c r="CB166" s="172">
        <v>7</v>
      </c>
      <c r="CZ166" s="148">
        <v>0.00733</v>
      </c>
    </row>
    <row r="167" spans="1:15" ht="12.75">
      <c r="A167" s="179"/>
      <c r="B167" s="181"/>
      <c r="C167" s="225" t="s">
        <v>279</v>
      </c>
      <c r="D167" s="226"/>
      <c r="E167" s="182">
        <v>24.75</v>
      </c>
      <c r="F167" s="183">
        <v>0</v>
      </c>
      <c r="G167" s="184"/>
      <c r="M167" s="180" t="s">
        <v>279</v>
      </c>
      <c r="O167" s="172"/>
    </row>
    <row r="168" spans="1:104" ht="22.5">
      <c r="A168" s="173">
        <v>54</v>
      </c>
      <c r="B168" s="174" t="s">
        <v>280</v>
      </c>
      <c r="C168" s="175" t="s">
        <v>281</v>
      </c>
      <c r="D168" s="176" t="s">
        <v>81</v>
      </c>
      <c r="E168" s="177">
        <v>183.0972</v>
      </c>
      <c r="F168" s="177">
        <v>0</v>
      </c>
      <c r="G168" s="178">
        <f>E168*F168</f>
        <v>0</v>
      </c>
      <c r="O168" s="172">
        <v>2</v>
      </c>
      <c r="AA168" s="148">
        <v>1</v>
      </c>
      <c r="AB168" s="148">
        <v>7</v>
      </c>
      <c r="AC168" s="148">
        <v>7</v>
      </c>
      <c r="AZ168" s="148">
        <v>2</v>
      </c>
      <c r="BA168" s="148">
        <f>IF(AZ168=1,G168,0)</f>
        <v>0</v>
      </c>
      <c r="BB168" s="148">
        <f>IF(AZ168=2,G168,0)</f>
        <v>0</v>
      </c>
      <c r="BC168" s="148">
        <f>IF(AZ168=3,G168,0)</f>
        <v>0</v>
      </c>
      <c r="BD168" s="148">
        <f>IF(AZ168=4,G168,0)</f>
        <v>0</v>
      </c>
      <c r="BE168" s="148">
        <f>IF(AZ168=5,G168,0)</f>
        <v>0</v>
      </c>
      <c r="CA168" s="172">
        <v>1</v>
      </c>
      <c r="CB168" s="172">
        <v>7</v>
      </c>
      <c r="CZ168" s="148">
        <v>0.01452</v>
      </c>
    </row>
    <row r="169" spans="1:15" ht="12.75">
      <c r="A169" s="179"/>
      <c r="B169" s="181"/>
      <c r="C169" s="225" t="s">
        <v>264</v>
      </c>
      <c r="D169" s="226"/>
      <c r="E169" s="182">
        <v>0</v>
      </c>
      <c r="F169" s="183">
        <v>0</v>
      </c>
      <c r="G169" s="184"/>
      <c r="M169" s="180" t="s">
        <v>264</v>
      </c>
      <c r="O169" s="172"/>
    </row>
    <row r="170" spans="1:15" ht="12.75">
      <c r="A170" s="179"/>
      <c r="B170" s="181"/>
      <c r="C170" s="225" t="s">
        <v>282</v>
      </c>
      <c r="D170" s="226"/>
      <c r="E170" s="182">
        <v>77.4147</v>
      </c>
      <c r="F170" s="183">
        <v>0</v>
      </c>
      <c r="G170" s="184"/>
      <c r="M170" s="180" t="s">
        <v>282</v>
      </c>
      <c r="O170" s="172"/>
    </row>
    <row r="171" spans="1:15" ht="12.75">
      <c r="A171" s="179"/>
      <c r="B171" s="181"/>
      <c r="C171" s="225" t="s">
        <v>283</v>
      </c>
      <c r="D171" s="226"/>
      <c r="E171" s="182">
        <v>105.6825</v>
      </c>
      <c r="F171" s="183">
        <v>0</v>
      </c>
      <c r="G171" s="184"/>
      <c r="M171" s="180" t="s">
        <v>283</v>
      </c>
      <c r="O171" s="172"/>
    </row>
    <row r="172" spans="1:104" ht="22.5">
      <c r="A172" s="173">
        <v>55</v>
      </c>
      <c r="B172" s="174" t="s">
        <v>284</v>
      </c>
      <c r="C172" s="175" t="s">
        <v>285</v>
      </c>
      <c r="D172" s="176" t="s">
        <v>81</v>
      </c>
      <c r="E172" s="177">
        <v>246.015</v>
      </c>
      <c r="F172" s="177">
        <v>0</v>
      </c>
      <c r="G172" s="178">
        <f>E172*F172</f>
        <v>0</v>
      </c>
      <c r="O172" s="172">
        <v>2</v>
      </c>
      <c r="AA172" s="148">
        <v>1</v>
      </c>
      <c r="AB172" s="148">
        <v>7</v>
      </c>
      <c r="AC172" s="148">
        <v>7</v>
      </c>
      <c r="AZ172" s="148">
        <v>2</v>
      </c>
      <c r="BA172" s="148">
        <f>IF(AZ172=1,G172,0)</f>
        <v>0</v>
      </c>
      <c r="BB172" s="148">
        <f>IF(AZ172=2,G172,0)</f>
        <v>0</v>
      </c>
      <c r="BC172" s="148">
        <f>IF(AZ172=3,G172,0)</f>
        <v>0</v>
      </c>
      <c r="BD172" s="148">
        <f>IF(AZ172=4,G172,0)</f>
        <v>0</v>
      </c>
      <c r="BE172" s="148">
        <f>IF(AZ172=5,G172,0)</f>
        <v>0</v>
      </c>
      <c r="CA172" s="172">
        <v>1</v>
      </c>
      <c r="CB172" s="172">
        <v>7</v>
      </c>
      <c r="CZ172" s="148">
        <v>0.00403</v>
      </c>
    </row>
    <row r="173" spans="1:15" ht="12.75">
      <c r="A173" s="179"/>
      <c r="B173" s="181"/>
      <c r="C173" s="225" t="s">
        <v>286</v>
      </c>
      <c r="D173" s="226"/>
      <c r="E173" s="182">
        <v>211.365</v>
      </c>
      <c r="F173" s="183">
        <v>0</v>
      </c>
      <c r="G173" s="184"/>
      <c r="M173" s="180" t="s">
        <v>286</v>
      </c>
      <c r="O173" s="172"/>
    </row>
    <row r="174" spans="1:15" ht="12.75">
      <c r="A174" s="179"/>
      <c r="B174" s="181"/>
      <c r="C174" s="225" t="s">
        <v>287</v>
      </c>
      <c r="D174" s="226"/>
      <c r="E174" s="182">
        <v>34.65</v>
      </c>
      <c r="F174" s="183"/>
      <c r="G174" s="184"/>
      <c r="M174" s="180" t="s">
        <v>287</v>
      </c>
      <c r="O174" s="172"/>
    </row>
    <row r="175" spans="1:104" ht="22.5">
      <c r="A175" s="173">
        <v>56</v>
      </c>
      <c r="B175" s="174" t="s">
        <v>288</v>
      </c>
      <c r="C175" s="175" t="s">
        <v>289</v>
      </c>
      <c r="D175" s="176" t="s">
        <v>81</v>
      </c>
      <c r="E175" s="177">
        <v>246.015</v>
      </c>
      <c r="F175" s="177">
        <v>0</v>
      </c>
      <c r="G175" s="178">
        <f>E175*F175</f>
        <v>0</v>
      </c>
      <c r="O175" s="172">
        <v>2</v>
      </c>
      <c r="AA175" s="148">
        <v>1</v>
      </c>
      <c r="AB175" s="148">
        <v>7</v>
      </c>
      <c r="AC175" s="148">
        <v>7</v>
      </c>
      <c r="AZ175" s="148">
        <v>2</v>
      </c>
      <c r="BA175" s="148">
        <f>IF(AZ175=1,G175,0)</f>
        <v>0</v>
      </c>
      <c r="BB175" s="148">
        <f>IF(AZ175=2,G175,0)</f>
        <v>0</v>
      </c>
      <c r="BC175" s="148">
        <f>IF(AZ175=3,G175,0)</f>
        <v>0</v>
      </c>
      <c r="BD175" s="148">
        <f>IF(AZ175=4,G175,0)</f>
        <v>0</v>
      </c>
      <c r="BE175" s="148">
        <f>IF(AZ175=5,G175,0)</f>
        <v>0</v>
      </c>
      <c r="CA175" s="172">
        <v>1</v>
      </c>
      <c r="CB175" s="172">
        <v>7</v>
      </c>
      <c r="CZ175" s="148">
        <v>0.00145</v>
      </c>
    </row>
    <row r="176" spans="1:15" ht="12.75">
      <c r="A176" s="179"/>
      <c r="B176" s="181"/>
      <c r="C176" s="225" t="s">
        <v>286</v>
      </c>
      <c r="D176" s="226"/>
      <c r="E176" s="182">
        <v>211.365</v>
      </c>
      <c r="F176" s="183"/>
      <c r="G176" s="184"/>
      <c r="M176" s="180" t="s">
        <v>286</v>
      </c>
      <c r="O176" s="172"/>
    </row>
    <row r="177" spans="1:15" ht="12.75">
      <c r="A177" s="179"/>
      <c r="B177" s="181"/>
      <c r="C177" s="225" t="s">
        <v>287</v>
      </c>
      <c r="D177" s="226"/>
      <c r="E177" s="182">
        <v>34.65</v>
      </c>
      <c r="F177" s="183"/>
      <c r="G177" s="184"/>
      <c r="M177" s="180" t="s">
        <v>287</v>
      </c>
      <c r="O177" s="172"/>
    </row>
    <row r="178" spans="1:104" ht="12.75">
      <c r="A178" s="173">
        <v>57</v>
      </c>
      <c r="B178" s="174" t="s">
        <v>290</v>
      </c>
      <c r="C178" s="175" t="s">
        <v>291</v>
      </c>
      <c r="D178" s="176" t="s">
        <v>270</v>
      </c>
      <c r="E178" s="177">
        <v>7.1651</v>
      </c>
      <c r="F178" s="177">
        <v>0</v>
      </c>
      <c r="G178" s="178">
        <f>E178*F178</f>
        <v>0</v>
      </c>
      <c r="O178" s="172">
        <v>2</v>
      </c>
      <c r="AA178" s="148">
        <v>1</v>
      </c>
      <c r="AB178" s="148">
        <v>7</v>
      </c>
      <c r="AC178" s="148">
        <v>7</v>
      </c>
      <c r="AZ178" s="148">
        <v>2</v>
      </c>
      <c r="BA178" s="148">
        <f>IF(AZ178=1,G178,0)</f>
        <v>0</v>
      </c>
      <c r="BB178" s="148">
        <f>IF(AZ178=2,G178,0)</f>
        <v>0</v>
      </c>
      <c r="BC178" s="148">
        <f>IF(AZ178=3,G178,0)</f>
        <v>0</v>
      </c>
      <c r="BD178" s="148">
        <f>IF(AZ178=4,G178,0)</f>
        <v>0</v>
      </c>
      <c r="BE178" s="148">
        <f>IF(AZ178=5,G178,0)</f>
        <v>0</v>
      </c>
      <c r="CA178" s="172">
        <v>1</v>
      </c>
      <c r="CB178" s="172">
        <v>7</v>
      </c>
      <c r="CZ178" s="148">
        <v>0.02357</v>
      </c>
    </row>
    <row r="179" spans="1:15" ht="12.75">
      <c r="A179" s="179"/>
      <c r="B179" s="181"/>
      <c r="C179" s="225" t="s">
        <v>292</v>
      </c>
      <c r="D179" s="226"/>
      <c r="E179" s="182">
        <v>0.6048</v>
      </c>
      <c r="F179" s="183"/>
      <c r="G179" s="184"/>
      <c r="M179" s="180" t="s">
        <v>292</v>
      </c>
      <c r="O179" s="172"/>
    </row>
    <row r="180" spans="1:15" ht="12.75">
      <c r="A180" s="179"/>
      <c r="B180" s="181"/>
      <c r="C180" s="225" t="s">
        <v>293</v>
      </c>
      <c r="D180" s="226"/>
      <c r="E180" s="182">
        <v>0.252</v>
      </c>
      <c r="F180" s="183"/>
      <c r="G180" s="184"/>
      <c r="M180" s="180" t="s">
        <v>293</v>
      </c>
      <c r="O180" s="172"/>
    </row>
    <row r="181" spans="1:15" ht="12.75">
      <c r="A181" s="179"/>
      <c r="B181" s="181"/>
      <c r="C181" s="225" t="s">
        <v>264</v>
      </c>
      <c r="D181" s="226"/>
      <c r="E181" s="182">
        <v>0</v>
      </c>
      <c r="F181" s="183"/>
      <c r="G181" s="184"/>
      <c r="M181" s="180" t="s">
        <v>264</v>
      </c>
      <c r="O181" s="172"/>
    </row>
    <row r="182" spans="1:15" ht="12.75">
      <c r="A182" s="179"/>
      <c r="B182" s="181"/>
      <c r="C182" s="225" t="s">
        <v>294</v>
      </c>
      <c r="D182" s="226"/>
      <c r="E182" s="182">
        <v>1.7594</v>
      </c>
      <c r="F182" s="183"/>
      <c r="G182" s="184"/>
      <c r="M182" s="180" t="s">
        <v>294</v>
      </c>
      <c r="O182" s="172"/>
    </row>
    <row r="183" spans="1:15" ht="12.75">
      <c r="A183" s="179"/>
      <c r="B183" s="181"/>
      <c r="C183" s="225" t="s">
        <v>295</v>
      </c>
      <c r="D183" s="226"/>
      <c r="E183" s="182">
        <v>2.4019</v>
      </c>
      <c r="F183" s="183"/>
      <c r="G183" s="184"/>
      <c r="M183" s="180" t="s">
        <v>295</v>
      </c>
      <c r="O183" s="172"/>
    </row>
    <row r="184" spans="1:15" ht="12.75">
      <c r="A184" s="179"/>
      <c r="B184" s="181"/>
      <c r="C184" s="225" t="s">
        <v>296</v>
      </c>
      <c r="D184" s="226"/>
      <c r="E184" s="182">
        <v>0</v>
      </c>
      <c r="F184" s="183"/>
      <c r="G184" s="184"/>
      <c r="M184" s="180" t="s">
        <v>296</v>
      </c>
      <c r="O184" s="172"/>
    </row>
    <row r="185" spans="1:15" ht="12.75">
      <c r="A185" s="179"/>
      <c r="B185" s="181"/>
      <c r="C185" s="225" t="s">
        <v>297</v>
      </c>
      <c r="D185" s="226"/>
      <c r="E185" s="182">
        <v>1.8446</v>
      </c>
      <c r="F185" s="183"/>
      <c r="G185" s="184"/>
      <c r="M185" s="180" t="s">
        <v>297</v>
      </c>
      <c r="O185" s="172"/>
    </row>
    <row r="186" spans="1:15" ht="12.75">
      <c r="A186" s="179"/>
      <c r="B186" s="181"/>
      <c r="C186" s="225" t="s">
        <v>298</v>
      </c>
      <c r="D186" s="226"/>
      <c r="E186" s="182">
        <v>0.3024</v>
      </c>
      <c r="F186" s="183"/>
      <c r="G186" s="184"/>
      <c r="M186" s="180" t="s">
        <v>298</v>
      </c>
      <c r="O186" s="172"/>
    </row>
    <row r="187" spans="1:104" ht="12.75">
      <c r="A187" s="173">
        <v>58</v>
      </c>
      <c r="B187" s="174" t="s">
        <v>299</v>
      </c>
      <c r="C187" s="175" t="s">
        <v>300</v>
      </c>
      <c r="D187" s="176" t="s">
        <v>186</v>
      </c>
      <c r="E187" s="177">
        <v>6.405866803</v>
      </c>
      <c r="F187" s="177">
        <v>0</v>
      </c>
      <c r="G187" s="178">
        <f>E187*F187</f>
        <v>0</v>
      </c>
      <c r="O187" s="172">
        <v>2</v>
      </c>
      <c r="AA187" s="148">
        <v>7</v>
      </c>
      <c r="AB187" s="148">
        <v>1001</v>
      </c>
      <c r="AC187" s="148">
        <v>5</v>
      </c>
      <c r="AZ187" s="148">
        <v>2</v>
      </c>
      <c r="BA187" s="148">
        <f>IF(AZ187=1,G187,0)</f>
        <v>0</v>
      </c>
      <c r="BB187" s="148">
        <f>IF(AZ187=2,G187,0)</f>
        <v>0</v>
      </c>
      <c r="BC187" s="148">
        <f>IF(AZ187=3,G187,0)</f>
        <v>0</v>
      </c>
      <c r="BD187" s="148">
        <f>IF(AZ187=4,G187,0)</f>
        <v>0</v>
      </c>
      <c r="BE187" s="148">
        <f>IF(AZ187=5,G187,0)</f>
        <v>0</v>
      </c>
      <c r="CA187" s="172">
        <v>7</v>
      </c>
      <c r="CB187" s="172">
        <v>1001</v>
      </c>
      <c r="CZ187" s="148">
        <v>0</v>
      </c>
    </row>
    <row r="188" spans="1:57" ht="12.75">
      <c r="A188" s="185"/>
      <c r="B188" s="186" t="s">
        <v>70</v>
      </c>
      <c r="C188" s="187" t="str">
        <f>CONCATENATE(B153," ",C153)</f>
        <v>762 Konstrukce tesařské</v>
      </c>
      <c r="D188" s="188"/>
      <c r="E188" s="189"/>
      <c r="F188" s="190">
        <v>0</v>
      </c>
      <c r="G188" s="191">
        <f>SUM(G153:G187)</f>
        <v>0</v>
      </c>
      <c r="O188" s="172">
        <v>4</v>
      </c>
      <c r="BA188" s="192">
        <f>SUM(BA153:BA187)</f>
        <v>0</v>
      </c>
      <c r="BB188" s="192">
        <f>SUM(BB153:BB187)</f>
        <v>0</v>
      </c>
      <c r="BC188" s="192">
        <f>SUM(BC153:BC187)</f>
        <v>0</v>
      </c>
      <c r="BD188" s="192">
        <f>SUM(BD153:BD187)</f>
        <v>0</v>
      </c>
      <c r="BE188" s="192">
        <f>SUM(BE153:BE187)</f>
        <v>0</v>
      </c>
    </row>
    <row r="189" spans="1:15" ht="12.75">
      <c r="A189" s="165" t="s">
        <v>69</v>
      </c>
      <c r="B189" s="166" t="s">
        <v>301</v>
      </c>
      <c r="C189" s="167" t="s">
        <v>302</v>
      </c>
      <c r="D189" s="168"/>
      <c r="E189" s="169"/>
      <c r="F189" s="169"/>
      <c r="G189" s="170"/>
      <c r="H189" s="171"/>
      <c r="I189" s="171"/>
      <c r="O189" s="172">
        <v>1</v>
      </c>
    </row>
    <row r="190" spans="1:104" ht="22.5">
      <c r="A190" s="173">
        <v>59</v>
      </c>
      <c r="B190" s="174" t="s">
        <v>303</v>
      </c>
      <c r="C190" s="175" t="s">
        <v>304</v>
      </c>
      <c r="D190" s="176" t="s">
        <v>81</v>
      </c>
      <c r="E190" s="177">
        <v>214.3</v>
      </c>
      <c r="F190" s="177">
        <v>0</v>
      </c>
      <c r="G190" s="178">
        <f>E190*F190</f>
        <v>0</v>
      </c>
      <c r="O190" s="172">
        <v>2</v>
      </c>
      <c r="AA190" s="148">
        <v>1</v>
      </c>
      <c r="AB190" s="148">
        <v>7</v>
      </c>
      <c r="AC190" s="148">
        <v>7</v>
      </c>
      <c r="AZ190" s="148">
        <v>2</v>
      </c>
      <c r="BA190" s="148">
        <f>IF(AZ190=1,G190,0)</f>
        <v>0</v>
      </c>
      <c r="BB190" s="148">
        <f>IF(AZ190=2,G190,0)</f>
        <v>0</v>
      </c>
      <c r="BC190" s="148">
        <f>IF(AZ190=3,G190,0)</f>
        <v>0</v>
      </c>
      <c r="BD190" s="148">
        <f>IF(AZ190=4,G190,0)</f>
        <v>0</v>
      </c>
      <c r="BE190" s="148">
        <f>IF(AZ190=5,G190,0)</f>
        <v>0</v>
      </c>
      <c r="CA190" s="172">
        <v>1</v>
      </c>
      <c r="CB190" s="172">
        <v>7</v>
      </c>
      <c r="CZ190" s="148">
        <v>0.01772</v>
      </c>
    </row>
    <row r="191" spans="1:15" ht="12.75">
      <c r="A191" s="179"/>
      <c r="B191" s="181"/>
      <c r="C191" s="225" t="s">
        <v>143</v>
      </c>
      <c r="D191" s="226"/>
      <c r="E191" s="182">
        <v>181</v>
      </c>
      <c r="F191" s="183"/>
      <c r="G191" s="184"/>
      <c r="M191" s="180" t="s">
        <v>143</v>
      </c>
      <c r="O191" s="172"/>
    </row>
    <row r="192" spans="1:15" ht="12.75">
      <c r="A192" s="179"/>
      <c r="B192" s="181"/>
      <c r="C192" s="225" t="s">
        <v>144</v>
      </c>
      <c r="D192" s="226"/>
      <c r="E192" s="182">
        <v>33.3</v>
      </c>
      <c r="F192" s="183"/>
      <c r="G192" s="184"/>
      <c r="M192" s="180" t="s">
        <v>144</v>
      </c>
      <c r="O192" s="172"/>
    </row>
    <row r="193" spans="1:104" ht="22.5">
      <c r="A193" s="173">
        <v>60</v>
      </c>
      <c r="B193" s="174" t="s">
        <v>305</v>
      </c>
      <c r="C193" s="175" t="s">
        <v>306</v>
      </c>
      <c r="D193" s="176" t="s">
        <v>105</v>
      </c>
      <c r="E193" s="177">
        <v>45</v>
      </c>
      <c r="F193" s="177">
        <v>0</v>
      </c>
      <c r="G193" s="178">
        <f>E193*F193</f>
        <v>0</v>
      </c>
      <c r="O193" s="172">
        <v>2</v>
      </c>
      <c r="AA193" s="148">
        <v>1</v>
      </c>
      <c r="AB193" s="148">
        <v>7</v>
      </c>
      <c r="AC193" s="148">
        <v>7</v>
      </c>
      <c r="AZ193" s="148">
        <v>2</v>
      </c>
      <c r="BA193" s="148">
        <f>IF(AZ193=1,G193,0)</f>
        <v>0</v>
      </c>
      <c r="BB193" s="148">
        <f>IF(AZ193=2,G193,0)</f>
        <v>0</v>
      </c>
      <c r="BC193" s="148">
        <f>IF(AZ193=3,G193,0)</f>
        <v>0</v>
      </c>
      <c r="BD193" s="148">
        <f>IF(AZ193=4,G193,0)</f>
        <v>0</v>
      </c>
      <c r="BE193" s="148">
        <f>IF(AZ193=5,G193,0)</f>
        <v>0</v>
      </c>
      <c r="CA193" s="172">
        <v>1</v>
      </c>
      <c r="CB193" s="172">
        <v>7</v>
      </c>
      <c r="CZ193" s="148">
        <v>0.0044</v>
      </c>
    </row>
    <row r="194" spans="1:15" ht="12.75">
      <c r="A194" s="179"/>
      <c r="B194" s="181"/>
      <c r="C194" s="225" t="s">
        <v>148</v>
      </c>
      <c r="D194" s="226"/>
      <c r="E194" s="182">
        <v>45</v>
      </c>
      <c r="F194" s="183">
        <v>0</v>
      </c>
      <c r="G194" s="184"/>
      <c r="M194" s="180" t="s">
        <v>148</v>
      </c>
      <c r="O194" s="172"/>
    </row>
    <row r="195" spans="1:104" ht="22.5">
      <c r="A195" s="173">
        <v>61</v>
      </c>
      <c r="B195" s="174" t="s">
        <v>307</v>
      </c>
      <c r="C195" s="175" t="s">
        <v>308</v>
      </c>
      <c r="D195" s="176" t="s">
        <v>105</v>
      </c>
      <c r="E195" s="177">
        <v>67.5</v>
      </c>
      <c r="F195" s="177">
        <v>0</v>
      </c>
      <c r="G195" s="178">
        <f>E195*F195</f>
        <v>0</v>
      </c>
      <c r="O195" s="172">
        <v>2</v>
      </c>
      <c r="AA195" s="148">
        <v>1</v>
      </c>
      <c r="AB195" s="148">
        <v>7</v>
      </c>
      <c r="AC195" s="148">
        <v>7</v>
      </c>
      <c r="AZ195" s="148">
        <v>2</v>
      </c>
      <c r="BA195" s="148">
        <f>IF(AZ195=1,G195,0)</f>
        <v>0</v>
      </c>
      <c r="BB195" s="148">
        <f>IF(AZ195=2,G195,0)</f>
        <v>0</v>
      </c>
      <c r="BC195" s="148">
        <f>IF(AZ195=3,G195,0)</f>
        <v>0</v>
      </c>
      <c r="BD195" s="148">
        <f>IF(AZ195=4,G195,0)</f>
        <v>0</v>
      </c>
      <c r="BE195" s="148">
        <f>IF(AZ195=5,G195,0)</f>
        <v>0</v>
      </c>
      <c r="CA195" s="172">
        <v>1</v>
      </c>
      <c r="CB195" s="172">
        <v>7</v>
      </c>
      <c r="CZ195" s="148">
        <v>0.00499</v>
      </c>
    </row>
    <row r="196" spans="1:15" ht="12.75">
      <c r="A196" s="179"/>
      <c r="B196" s="181"/>
      <c r="C196" s="225" t="s">
        <v>152</v>
      </c>
      <c r="D196" s="226"/>
      <c r="E196" s="182">
        <v>67.5</v>
      </c>
      <c r="F196" s="183">
        <v>0</v>
      </c>
      <c r="G196" s="184"/>
      <c r="M196" s="180" t="s">
        <v>152</v>
      </c>
      <c r="O196" s="172"/>
    </row>
    <row r="197" spans="1:104" ht="22.5">
      <c r="A197" s="173">
        <v>62</v>
      </c>
      <c r="B197" s="174" t="s">
        <v>309</v>
      </c>
      <c r="C197" s="175" t="s">
        <v>310</v>
      </c>
      <c r="D197" s="176" t="s">
        <v>105</v>
      </c>
      <c r="E197" s="177">
        <v>27.5</v>
      </c>
      <c r="F197" s="177">
        <v>0</v>
      </c>
      <c r="G197" s="178">
        <f>E197*F197</f>
        <v>0</v>
      </c>
      <c r="O197" s="172">
        <v>2</v>
      </c>
      <c r="AA197" s="148">
        <v>1</v>
      </c>
      <c r="AB197" s="148">
        <v>7</v>
      </c>
      <c r="AC197" s="148">
        <v>7</v>
      </c>
      <c r="AZ197" s="148">
        <v>2</v>
      </c>
      <c r="BA197" s="148">
        <f>IF(AZ197=1,G197,0)</f>
        <v>0</v>
      </c>
      <c r="BB197" s="148">
        <f>IF(AZ197=2,G197,0)</f>
        <v>0</v>
      </c>
      <c r="BC197" s="148">
        <f>IF(AZ197=3,G197,0)</f>
        <v>0</v>
      </c>
      <c r="BD197" s="148">
        <f>IF(AZ197=4,G197,0)</f>
        <v>0</v>
      </c>
      <c r="BE197" s="148">
        <f>IF(AZ197=5,G197,0)</f>
        <v>0</v>
      </c>
      <c r="CA197" s="172">
        <v>1</v>
      </c>
      <c r="CB197" s="172">
        <v>7</v>
      </c>
      <c r="CZ197" s="148">
        <v>0.00378</v>
      </c>
    </row>
    <row r="198" spans="1:15" ht="12.75">
      <c r="A198" s="179"/>
      <c r="B198" s="181"/>
      <c r="C198" s="225" t="s">
        <v>158</v>
      </c>
      <c r="D198" s="226"/>
      <c r="E198" s="182">
        <v>27.5</v>
      </c>
      <c r="F198" s="183"/>
      <c r="G198" s="184"/>
      <c r="M198" s="180" t="s">
        <v>158</v>
      </c>
      <c r="O198" s="172"/>
    </row>
    <row r="199" spans="1:104" ht="22.5">
      <c r="A199" s="173">
        <v>63</v>
      </c>
      <c r="B199" s="174" t="s">
        <v>311</v>
      </c>
      <c r="C199" s="175" t="s">
        <v>312</v>
      </c>
      <c r="D199" s="176" t="s">
        <v>105</v>
      </c>
      <c r="E199" s="177">
        <v>33.3</v>
      </c>
      <c r="F199" s="177">
        <v>0</v>
      </c>
      <c r="G199" s="178">
        <f>E199*F199</f>
        <v>0</v>
      </c>
      <c r="O199" s="172">
        <v>2</v>
      </c>
      <c r="AA199" s="148">
        <v>1</v>
      </c>
      <c r="AB199" s="148">
        <v>7</v>
      </c>
      <c r="AC199" s="148">
        <v>7</v>
      </c>
      <c r="AZ199" s="148">
        <v>2</v>
      </c>
      <c r="BA199" s="148">
        <f>IF(AZ199=1,G199,0)</f>
        <v>0</v>
      </c>
      <c r="BB199" s="148">
        <f>IF(AZ199=2,G199,0)</f>
        <v>0</v>
      </c>
      <c r="BC199" s="148">
        <f>IF(AZ199=3,G199,0)</f>
        <v>0</v>
      </c>
      <c r="BD199" s="148">
        <f>IF(AZ199=4,G199,0)</f>
        <v>0</v>
      </c>
      <c r="BE199" s="148">
        <f>IF(AZ199=5,G199,0)</f>
        <v>0</v>
      </c>
      <c r="CA199" s="172">
        <v>1</v>
      </c>
      <c r="CB199" s="172">
        <v>7</v>
      </c>
      <c r="CZ199" s="148">
        <v>0.00369</v>
      </c>
    </row>
    <row r="200" spans="1:15" ht="12.75">
      <c r="A200" s="179"/>
      <c r="B200" s="181"/>
      <c r="C200" s="225" t="s">
        <v>161</v>
      </c>
      <c r="D200" s="226"/>
      <c r="E200" s="182">
        <v>33.3</v>
      </c>
      <c r="F200" s="183"/>
      <c r="G200" s="184"/>
      <c r="M200" s="180" t="s">
        <v>161</v>
      </c>
      <c r="O200" s="172"/>
    </row>
    <row r="201" spans="1:104" ht="22.5">
      <c r="A201" s="173">
        <v>64</v>
      </c>
      <c r="B201" s="174" t="s">
        <v>313</v>
      </c>
      <c r="C201" s="175" t="s">
        <v>314</v>
      </c>
      <c r="D201" s="176" t="s">
        <v>105</v>
      </c>
      <c r="E201" s="177">
        <v>34.2</v>
      </c>
      <c r="F201" s="177">
        <v>0</v>
      </c>
      <c r="G201" s="178">
        <f>E201*F201</f>
        <v>0</v>
      </c>
      <c r="O201" s="172">
        <v>2</v>
      </c>
      <c r="AA201" s="148">
        <v>1</v>
      </c>
      <c r="AB201" s="148">
        <v>7</v>
      </c>
      <c r="AC201" s="148">
        <v>7</v>
      </c>
      <c r="AZ201" s="148">
        <v>2</v>
      </c>
      <c r="BA201" s="148">
        <f>IF(AZ201=1,G201,0)</f>
        <v>0</v>
      </c>
      <c r="BB201" s="148">
        <f>IF(AZ201=2,G201,0)</f>
        <v>0</v>
      </c>
      <c r="BC201" s="148">
        <f>IF(AZ201=3,G201,0)</f>
        <v>0</v>
      </c>
      <c r="BD201" s="148">
        <f>IF(AZ201=4,G201,0)</f>
        <v>0</v>
      </c>
      <c r="BE201" s="148">
        <f>IF(AZ201=5,G201,0)</f>
        <v>0</v>
      </c>
      <c r="CA201" s="172">
        <v>1</v>
      </c>
      <c r="CB201" s="172">
        <v>7</v>
      </c>
      <c r="CZ201" s="148">
        <v>0.00278</v>
      </c>
    </row>
    <row r="202" spans="1:15" ht="12.75">
      <c r="A202" s="179"/>
      <c r="B202" s="181"/>
      <c r="C202" s="225" t="s">
        <v>165</v>
      </c>
      <c r="D202" s="226"/>
      <c r="E202" s="182">
        <v>34.2</v>
      </c>
      <c r="F202" s="183"/>
      <c r="G202" s="184"/>
      <c r="M202" s="180" t="s">
        <v>165</v>
      </c>
      <c r="O202" s="172"/>
    </row>
    <row r="203" spans="1:104" ht="22.5">
      <c r="A203" s="173">
        <v>65</v>
      </c>
      <c r="B203" s="174" t="s">
        <v>315</v>
      </c>
      <c r="C203" s="175" t="s">
        <v>316</v>
      </c>
      <c r="D203" s="176" t="s">
        <v>105</v>
      </c>
      <c r="E203" s="177">
        <v>11.385</v>
      </c>
      <c r="F203" s="177">
        <v>0</v>
      </c>
      <c r="G203" s="178">
        <f>E203*F203</f>
        <v>0</v>
      </c>
      <c r="O203" s="172">
        <v>2</v>
      </c>
      <c r="AA203" s="148">
        <v>1</v>
      </c>
      <c r="AB203" s="148">
        <v>7</v>
      </c>
      <c r="AC203" s="148">
        <v>7</v>
      </c>
      <c r="AZ203" s="148">
        <v>2</v>
      </c>
      <c r="BA203" s="148">
        <f>IF(AZ203=1,G203,0)</f>
        <v>0</v>
      </c>
      <c r="BB203" s="148">
        <f>IF(AZ203=2,G203,0)</f>
        <v>0</v>
      </c>
      <c r="BC203" s="148">
        <f>IF(AZ203=3,G203,0)</f>
        <v>0</v>
      </c>
      <c r="BD203" s="148">
        <f>IF(AZ203=4,G203,0)</f>
        <v>0</v>
      </c>
      <c r="BE203" s="148">
        <f>IF(AZ203=5,G203,0)</f>
        <v>0</v>
      </c>
      <c r="CA203" s="172">
        <v>1</v>
      </c>
      <c r="CB203" s="172">
        <v>7</v>
      </c>
      <c r="CZ203" s="148">
        <v>0.00299</v>
      </c>
    </row>
    <row r="204" spans="1:15" ht="12.75">
      <c r="A204" s="179"/>
      <c r="B204" s="181"/>
      <c r="C204" s="225" t="s">
        <v>168</v>
      </c>
      <c r="D204" s="226"/>
      <c r="E204" s="182">
        <v>11.385</v>
      </c>
      <c r="F204" s="183"/>
      <c r="G204" s="184"/>
      <c r="M204" s="180" t="s">
        <v>168</v>
      </c>
      <c r="O204" s="172"/>
    </row>
    <row r="205" spans="1:104" ht="22.5">
      <c r="A205" s="173">
        <v>66</v>
      </c>
      <c r="B205" s="174" t="s">
        <v>317</v>
      </c>
      <c r="C205" s="175" t="s">
        <v>318</v>
      </c>
      <c r="D205" s="176" t="s">
        <v>81</v>
      </c>
      <c r="E205" s="177">
        <v>246.445</v>
      </c>
      <c r="F205" s="177">
        <v>0</v>
      </c>
      <c r="G205" s="178">
        <f>E205*F205</f>
        <v>0</v>
      </c>
      <c r="O205" s="172">
        <v>2</v>
      </c>
      <c r="AA205" s="148">
        <v>1</v>
      </c>
      <c r="AB205" s="148">
        <v>7</v>
      </c>
      <c r="AC205" s="148">
        <v>7</v>
      </c>
      <c r="AZ205" s="148">
        <v>2</v>
      </c>
      <c r="BA205" s="148">
        <f>IF(AZ205=1,G205,0)</f>
        <v>0</v>
      </c>
      <c r="BB205" s="148">
        <f>IF(AZ205=2,G205,0)</f>
        <v>0</v>
      </c>
      <c r="BC205" s="148">
        <f>IF(AZ205=3,G205,0)</f>
        <v>0</v>
      </c>
      <c r="BD205" s="148">
        <f>IF(AZ205=4,G205,0)</f>
        <v>0</v>
      </c>
      <c r="BE205" s="148">
        <f>IF(AZ205=5,G205,0)</f>
        <v>0</v>
      </c>
      <c r="CA205" s="172">
        <v>1</v>
      </c>
      <c r="CB205" s="172">
        <v>7</v>
      </c>
      <c r="CZ205" s="148">
        <v>0.00261</v>
      </c>
    </row>
    <row r="206" spans="1:15" ht="12.75">
      <c r="A206" s="179"/>
      <c r="B206" s="181"/>
      <c r="C206" s="225" t="s">
        <v>117</v>
      </c>
      <c r="D206" s="226"/>
      <c r="E206" s="182">
        <v>208.15</v>
      </c>
      <c r="F206" s="183"/>
      <c r="G206" s="184"/>
      <c r="M206" s="180" t="s">
        <v>117</v>
      </c>
      <c r="O206" s="172"/>
    </row>
    <row r="207" spans="1:15" ht="12.75">
      <c r="A207" s="179"/>
      <c r="B207" s="181"/>
      <c r="C207" s="225" t="s">
        <v>118</v>
      </c>
      <c r="D207" s="226"/>
      <c r="E207" s="182">
        <v>38.295</v>
      </c>
      <c r="F207" s="183"/>
      <c r="G207" s="184"/>
      <c r="M207" s="180" t="s">
        <v>118</v>
      </c>
      <c r="O207" s="172"/>
    </row>
    <row r="208" spans="1:104" ht="12.75">
      <c r="A208" s="173">
        <v>67</v>
      </c>
      <c r="B208" s="174" t="s">
        <v>319</v>
      </c>
      <c r="C208" s="175" t="s">
        <v>320</v>
      </c>
      <c r="D208" s="176" t="s">
        <v>186</v>
      </c>
      <c r="E208" s="177">
        <v>5.3313866</v>
      </c>
      <c r="F208" s="177">
        <v>0</v>
      </c>
      <c r="G208" s="178">
        <f>E208*F208</f>
        <v>0</v>
      </c>
      <c r="O208" s="172">
        <v>2</v>
      </c>
      <c r="AA208" s="148">
        <v>7</v>
      </c>
      <c r="AB208" s="148">
        <v>1001</v>
      </c>
      <c r="AC208" s="148">
        <v>5</v>
      </c>
      <c r="AZ208" s="148">
        <v>2</v>
      </c>
      <c r="BA208" s="148">
        <f>IF(AZ208=1,G208,0)</f>
        <v>0</v>
      </c>
      <c r="BB208" s="148">
        <f>IF(AZ208=2,G208,0)</f>
        <v>0</v>
      </c>
      <c r="BC208" s="148">
        <f>IF(AZ208=3,G208,0)</f>
        <v>0</v>
      </c>
      <c r="BD208" s="148">
        <f>IF(AZ208=4,G208,0)</f>
        <v>0</v>
      </c>
      <c r="BE208" s="148">
        <f>IF(AZ208=5,G208,0)</f>
        <v>0</v>
      </c>
      <c r="CA208" s="172">
        <v>7</v>
      </c>
      <c r="CB208" s="172">
        <v>1001</v>
      </c>
      <c r="CZ208" s="148">
        <v>0</v>
      </c>
    </row>
    <row r="209" spans="1:57" ht="12.75">
      <c r="A209" s="185"/>
      <c r="B209" s="186" t="s">
        <v>70</v>
      </c>
      <c r="C209" s="187" t="str">
        <f>CONCATENATE(B189," ",C189)</f>
        <v>764 Konstrukce klempířské</v>
      </c>
      <c r="D209" s="188"/>
      <c r="E209" s="189"/>
      <c r="F209" s="190"/>
      <c r="G209" s="191">
        <f>SUM(G189:G208)</f>
        <v>0</v>
      </c>
      <c r="O209" s="172">
        <v>4</v>
      </c>
      <c r="BA209" s="192">
        <f>SUM(BA189:BA208)</f>
        <v>0</v>
      </c>
      <c r="BB209" s="192">
        <f>SUM(BB189:BB208)</f>
        <v>0</v>
      </c>
      <c r="BC209" s="192">
        <f>SUM(BC189:BC208)</f>
        <v>0</v>
      </c>
      <c r="BD209" s="192">
        <f>SUM(BD189:BD208)</f>
        <v>0</v>
      </c>
      <c r="BE209" s="192">
        <f>SUM(BE189:BE208)</f>
        <v>0</v>
      </c>
    </row>
    <row r="210" spans="1:15" ht="12.75">
      <c r="A210" s="165" t="s">
        <v>69</v>
      </c>
      <c r="B210" s="166" t="s">
        <v>321</v>
      </c>
      <c r="C210" s="167" t="s">
        <v>322</v>
      </c>
      <c r="D210" s="168"/>
      <c r="E210" s="169"/>
      <c r="F210" s="169"/>
      <c r="G210" s="170"/>
      <c r="H210" s="171"/>
      <c r="I210" s="171"/>
      <c r="O210" s="172">
        <v>1</v>
      </c>
    </row>
    <row r="211" spans="1:104" ht="12.75">
      <c r="A211" s="173">
        <v>68</v>
      </c>
      <c r="B211" s="174" t="s">
        <v>323</v>
      </c>
      <c r="C211" s="175" t="s">
        <v>324</v>
      </c>
      <c r="D211" s="176" t="s">
        <v>171</v>
      </c>
      <c r="E211" s="177">
        <v>38</v>
      </c>
      <c r="F211" s="177">
        <v>0</v>
      </c>
      <c r="G211" s="178">
        <f>E211*F211</f>
        <v>0</v>
      </c>
      <c r="O211" s="172">
        <v>2</v>
      </c>
      <c r="AA211" s="148">
        <v>1</v>
      </c>
      <c r="AB211" s="148">
        <v>7</v>
      </c>
      <c r="AC211" s="148">
        <v>7</v>
      </c>
      <c r="AZ211" s="148">
        <v>2</v>
      </c>
      <c r="BA211" s="148">
        <f>IF(AZ211=1,G211,0)</f>
        <v>0</v>
      </c>
      <c r="BB211" s="148">
        <f>IF(AZ211=2,G211,0)</f>
        <v>0</v>
      </c>
      <c r="BC211" s="148">
        <f>IF(AZ211=3,G211,0)</f>
        <v>0</v>
      </c>
      <c r="BD211" s="148">
        <f>IF(AZ211=4,G211,0)</f>
        <v>0</v>
      </c>
      <c r="BE211" s="148">
        <f>IF(AZ211=5,G211,0)</f>
        <v>0</v>
      </c>
      <c r="CA211" s="172">
        <v>1</v>
      </c>
      <c r="CB211" s="172">
        <v>7</v>
      </c>
      <c r="CZ211" s="148">
        <v>0</v>
      </c>
    </row>
    <row r="212" spans="1:15" ht="12.75">
      <c r="A212" s="179"/>
      <c r="B212" s="181"/>
      <c r="C212" s="225" t="s">
        <v>172</v>
      </c>
      <c r="D212" s="226"/>
      <c r="E212" s="182">
        <v>2</v>
      </c>
      <c r="F212" s="183"/>
      <c r="G212" s="184"/>
      <c r="M212" s="180" t="s">
        <v>172</v>
      </c>
      <c r="O212" s="172"/>
    </row>
    <row r="213" spans="1:15" ht="12.75">
      <c r="A213" s="179"/>
      <c r="B213" s="181"/>
      <c r="C213" s="225" t="s">
        <v>173</v>
      </c>
      <c r="D213" s="226"/>
      <c r="E213" s="182">
        <v>36</v>
      </c>
      <c r="F213" s="183"/>
      <c r="G213" s="184"/>
      <c r="M213" s="180" t="s">
        <v>173</v>
      </c>
      <c r="O213" s="172"/>
    </row>
    <row r="214" spans="1:104" ht="22.5">
      <c r="A214" s="173">
        <v>69</v>
      </c>
      <c r="B214" s="174" t="s">
        <v>325</v>
      </c>
      <c r="C214" s="175" t="s">
        <v>326</v>
      </c>
      <c r="D214" s="176" t="s">
        <v>171</v>
      </c>
      <c r="E214" s="177">
        <v>2</v>
      </c>
      <c r="F214" s="177">
        <v>0</v>
      </c>
      <c r="G214" s="178">
        <f>E214*F214</f>
        <v>0</v>
      </c>
      <c r="O214" s="172">
        <v>2</v>
      </c>
      <c r="AA214" s="148">
        <v>12</v>
      </c>
      <c r="AB214" s="148">
        <v>0</v>
      </c>
      <c r="AC214" s="148">
        <v>49</v>
      </c>
      <c r="AZ214" s="148">
        <v>2</v>
      </c>
      <c r="BA214" s="148">
        <f>IF(AZ214=1,G214,0)</f>
        <v>0</v>
      </c>
      <c r="BB214" s="148">
        <f>IF(AZ214=2,G214,0)</f>
        <v>0</v>
      </c>
      <c r="BC214" s="148">
        <f>IF(AZ214=3,G214,0)</f>
        <v>0</v>
      </c>
      <c r="BD214" s="148">
        <f>IF(AZ214=4,G214,0)</f>
        <v>0</v>
      </c>
      <c r="BE214" s="148">
        <f>IF(AZ214=5,G214,0)</f>
        <v>0</v>
      </c>
      <c r="CA214" s="172">
        <v>12</v>
      </c>
      <c r="CB214" s="172">
        <v>0</v>
      </c>
      <c r="CZ214" s="148">
        <v>0.05</v>
      </c>
    </row>
    <row r="215" spans="1:104" ht="22.5">
      <c r="A215" s="173">
        <v>70</v>
      </c>
      <c r="B215" s="174" t="s">
        <v>327</v>
      </c>
      <c r="C215" s="175" t="s">
        <v>328</v>
      </c>
      <c r="D215" s="176" t="s">
        <v>171</v>
      </c>
      <c r="E215" s="177">
        <v>2</v>
      </c>
      <c r="F215" s="177">
        <v>0</v>
      </c>
      <c r="G215" s="178">
        <f>E215*F215</f>
        <v>0</v>
      </c>
      <c r="O215" s="172">
        <v>2</v>
      </c>
      <c r="AA215" s="148">
        <v>12</v>
      </c>
      <c r="AB215" s="148">
        <v>1</v>
      </c>
      <c r="AC215" s="148">
        <v>45</v>
      </c>
      <c r="AZ215" s="148">
        <v>2</v>
      </c>
      <c r="BA215" s="148">
        <f>IF(AZ215=1,G215,0)</f>
        <v>0</v>
      </c>
      <c r="BB215" s="148">
        <f>IF(AZ215=2,G215,0)</f>
        <v>0</v>
      </c>
      <c r="BC215" s="148">
        <f>IF(AZ215=3,G215,0)</f>
        <v>0</v>
      </c>
      <c r="BD215" s="148">
        <f>IF(AZ215=4,G215,0)</f>
        <v>0</v>
      </c>
      <c r="BE215" s="148">
        <f>IF(AZ215=5,G215,0)</f>
        <v>0</v>
      </c>
      <c r="CA215" s="172">
        <v>12</v>
      </c>
      <c r="CB215" s="172">
        <v>1</v>
      </c>
      <c r="CZ215" s="148">
        <v>0.005</v>
      </c>
    </row>
    <row r="216" spans="1:15" ht="12.75">
      <c r="A216" s="179"/>
      <c r="B216" s="181"/>
      <c r="C216" s="225" t="s">
        <v>172</v>
      </c>
      <c r="D216" s="226"/>
      <c r="E216" s="182">
        <v>2</v>
      </c>
      <c r="F216" s="183"/>
      <c r="G216" s="184"/>
      <c r="M216" s="180" t="s">
        <v>172</v>
      </c>
      <c r="O216" s="172"/>
    </row>
    <row r="217" spans="1:104" ht="12.75">
      <c r="A217" s="173">
        <v>71</v>
      </c>
      <c r="B217" s="174" t="s">
        <v>329</v>
      </c>
      <c r="C217" s="175" t="s">
        <v>330</v>
      </c>
      <c r="D217" s="176" t="s">
        <v>171</v>
      </c>
      <c r="E217" s="177">
        <v>36</v>
      </c>
      <c r="F217" s="177">
        <v>0</v>
      </c>
      <c r="G217" s="178">
        <f>E217*F217</f>
        <v>0</v>
      </c>
      <c r="O217" s="172">
        <v>2</v>
      </c>
      <c r="AA217" s="148">
        <v>12</v>
      </c>
      <c r="AB217" s="148">
        <v>1</v>
      </c>
      <c r="AC217" s="148">
        <v>50</v>
      </c>
      <c r="AZ217" s="148">
        <v>2</v>
      </c>
      <c r="BA217" s="148">
        <f>IF(AZ217=1,G217,0)</f>
        <v>0</v>
      </c>
      <c r="BB217" s="148">
        <f>IF(AZ217=2,G217,0)</f>
        <v>0</v>
      </c>
      <c r="BC217" s="148">
        <f>IF(AZ217=3,G217,0)</f>
        <v>0</v>
      </c>
      <c r="BD217" s="148">
        <f>IF(AZ217=4,G217,0)</f>
        <v>0</v>
      </c>
      <c r="BE217" s="148">
        <f>IF(AZ217=5,G217,0)</f>
        <v>0</v>
      </c>
      <c r="CA217" s="172">
        <v>12</v>
      </c>
      <c r="CB217" s="172">
        <v>1</v>
      </c>
      <c r="CZ217" s="148">
        <v>0.005</v>
      </c>
    </row>
    <row r="218" spans="1:15" ht="12.75">
      <c r="A218" s="179"/>
      <c r="B218" s="181"/>
      <c r="C218" s="225" t="s">
        <v>173</v>
      </c>
      <c r="D218" s="226"/>
      <c r="E218" s="182">
        <v>36</v>
      </c>
      <c r="F218" s="183"/>
      <c r="G218" s="184"/>
      <c r="M218" s="180" t="s">
        <v>173</v>
      </c>
      <c r="O218" s="172"/>
    </row>
    <row r="219" spans="1:104" ht="12.75">
      <c r="A219" s="173">
        <v>72</v>
      </c>
      <c r="B219" s="174" t="s">
        <v>331</v>
      </c>
      <c r="C219" s="175" t="s">
        <v>332</v>
      </c>
      <c r="D219" s="176" t="s">
        <v>186</v>
      </c>
      <c r="E219" s="177">
        <v>0.29</v>
      </c>
      <c r="F219" s="177">
        <v>0</v>
      </c>
      <c r="G219" s="178">
        <f>E219*F219</f>
        <v>0</v>
      </c>
      <c r="O219" s="172">
        <v>2</v>
      </c>
      <c r="AA219" s="148">
        <v>7</v>
      </c>
      <c r="AB219" s="148">
        <v>1001</v>
      </c>
      <c r="AC219" s="148">
        <v>5</v>
      </c>
      <c r="AZ219" s="148">
        <v>2</v>
      </c>
      <c r="BA219" s="148">
        <f>IF(AZ219=1,G219,0)</f>
        <v>0</v>
      </c>
      <c r="BB219" s="148">
        <f>IF(AZ219=2,G219,0)</f>
        <v>0</v>
      </c>
      <c r="BC219" s="148">
        <f>IF(AZ219=3,G219,0)</f>
        <v>0</v>
      </c>
      <c r="BD219" s="148">
        <f>IF(AZ219=4,G219,0)</f>
        <v>0</v>
      </c>
      <c r="BE219" s="148">
        <f>IF(AZ219=5,G219,0)</f>
        <v>0</v>
      </c>
      <c r="CA219" s="172">
        <v>7</v>
      </c>
      <c r="CB219" s="172">
        <v>1001</v>
      </c>
      <c r="CZ219" s="148">
        <v>0</v>
      </c>
    </row>
    <row r="220" spans="1:57" ht="12.75">
      <c r="A220" s="185"/>
      <c r="B220" s="186" t="s">
        <v>70</v>
      </c>
      <c r="C220" s="187" t="str">
        <f>CONCATENATE(B210," ",C210)</f>
        <v>767 Konstrukce zámečnické</v>
      </c>
      <c r="D220" s="188"/>
      <c r="E220" s="189"/>
      <c r="F220" s="190">
        <v>0</v>
      </c>
      <c r="G220" s="191">
        <f>SUM(G210:G219)</f>
        <v>0</v>
      </c>
      <c r="O220" s="172">
        <v>4</v>
      </c>
      <c r="BA220" s="192">
        <f>SUM(BA210:BA219)</f>
        <v>0</v>
      </c>
      <c r="BB220" s="192">
        <f>SUM(BB210:BB219)</f>
        <v>0</v>
      </c>
      <c r="BC220" s="192">
        <f>SUM(BC210:BC219)</f>
        <v>0</v>
      </c>
      <c r="BD220" s="192">
        <f>SUM(BD210:BD219)</f>
        <v>0</v>
      </c>
      <c r="BE220" s="192">
        <f>SUM(BE210:BE219)</f>
        <v>0</v>
      </c>
    </row>
    <row r="221" spans="1:15" ht="12.75">
      <c r="A221" s="165" t="s">
        <v>69</v>
      </c>
      <c r="B221" s="166" t="s">
        <v>333</v>
      </c>
      <c r="C221" s="167" t="s">
        <v>334</v>
      </c>
      <c r="D221" s="168"/>
      <c r="E221" s="169"/>
      <c r="F221" s="169"/>
      <c r="G221" s="170"/>
      <c r="H221" s="171"/>
      <c r="I221" s="171"/>
      <c r="O221" s="172">
        <v>1</v>
      </c>
    </row>
    <row r="222" spans="1:104" ht="22.5">
      <c r="A222" s="173">
        <v>73</v>
      </c>
      <c r="B222" s="174" t="s">
        <v>335</v>
      </c>
      <c r="C222" s="175" t="s">
        <v>336</v>
      </c>
      <c r="D222" s="176" t="s">
        <v>81</v>
      </c>
      <c r="E222" s="177">
        <v>1017.7839</v>
      </c>
      <c r="F222" s="177">
        <v>0</v>
      </c>
      <c r="G222" s="178">
        <f>E222*F222</f>
        <v>0</v>
      </c>
      <c r="O222" s="172">
        <v>2</v>
      </c>
      <c r="AA222" s="148">
        <v>1</v>
      </c>
      <c r="AB222" s="148">
        <v>7</v>
      </c>
      <c r="AC222" s="148">
        <v>7</v>
      </c>
      <c r="AZ222" s="148">
        <v>2</v>
      </c>
      <c r="BA222" s="148">
        <f>IF(AZ222=1,G222,0)</f>
        <v>0</v>
      </c>
      <c r="BB222" s="148">
        <f>IF(AZ222=2,G222,0)</f>
        <v>0</v>
      </c>
      <c r="BC222" s="148">
        <f>IF(AZ222=3,G222,0)</f>
        <v>0</v>
      </c>
      <c r="BD222" s="148">
        <f>IF(AZ222=4,G222,0)</f>
        <v>0</v>
      </c>
      <c r="BE222" s="148">
        <f>IF(AZ222=5,G222,0)</f>
        <v>0</v>
      </c>
      <c r="CA222" s="172">
        <v>1</v>
      </c>
      <c r="CB222" s="172">
        <v>7</v>
      </c>
      <c r="CZ222" s="148">
        <v>0.00016</v>
      </c>
    </row>
    <row r="223" spans="1:15" ht="12.75">
      <c r="A223" s="179"/>
      <c r="B223" s="181"/>
      <c r="C223" s="225" t="s">
        <v>264</v>
      </c>
      <c r="D223" s="226"/>
      <c r="E223" s="182">
        <v>0</v>
      </c>
      <c r="F223" s="183">
        <v>0</v>
      </c>
      <c r="G223" s="184"/>
      <c r="M223" s="180" t="s">
        <v>264</v>
      </c>
      <c r="O223" s="172"/>
    </row>
    <row r="224" spans="1:15" ht="12.75">
      <c r="A224" s="179"/>
      <c r="B224" s="181"/>
      <c r="C224" s="225" t="s">
        <v>337</v>
      </c>
      <c r="D224" s="226"/>
      <c r="E224" s="182">
        <v>69.3</v>
      </c>
      <c r="F224" s="183">
        <v>0</v>
      </c>
      <c r="G224" s="184"/>
      <c r="M224" s="180" t="s">
        <v>337</v>
      </c>
      <c r="O224" s="172"/>
    </row>
    <row r="225" spans="1:15" ht="12.75">
      <c r="A225" s="179"/>
      <c r="B225" s="181"/>
      <c r="C225" s="225" t="s">
        <v>338</v>
      </c>
      <c r="D225" s="226"/>
      <c r="E225" s="182">
        <v>65.6875</v>
      </c>
      <c r="F225" s="183"/>
      <c r="G225" s="184"/>
      <c r="M225" s="180" t="s">
        <v>338</v>
      </c>
      <c r="O225" s="172"/>
    </row>
    <row r="226" spans="1:15" ht="12.75">
      <c r="A226" s="179"/>
      <c r="B226" s="181"/>
      <c r="C226" s="225" t="s">
        <v>339</v>
      </c>
      <c r="D226" s="226"/>
      <c r="E226" s="182">
        <v>81.18</v>
      </c>
      <c r="F226" s="183"/>
      <c r="G226" s="184"/>
      <c r="M226" s="180" t="s">
        <v>339</v>
      </c>
      <c r="O226" s="172"/>
    </row>
    <row r="227" spans="1:15" ht="12.75">
      <c r="A227" s="179"/>
      <c r="B227" s="181"/>
      <c r="C227" s="225" t="s">
        <v>340</v>
      </c>
      <c r="D227" s="226"/>
      <c r="E227" s="182">
        <v>0</v>
      </c>
      <c r="F227" s="183"/>
      <c r="G227" s="184"/>
      <c r="M227" s="180" t="s">
        <v>340</v>
      </c>
      <c r="O227" s="172"/>
    </row>
    <row r="228" spans="1:15" ht="12.75">
      <c r="A228" s="179"/>
      <c r="B228" s="181"/>
      <c r="C228" s="225" t="s">
        <v>341</v>
      </c>
      <c r="D228" s="226"/>
      <c r="E228" s="182">
        <v>27.72</v>
      </c>
      <c r="F228" s="183"/>
      <c r="G228" s="184"/>
      <c r="M228" s="180" t="s">
        <v>341</v>
      </c>
      <c r="O228" s="172"/>
    </row>
    <row r="229" spans="1:15" ht="12.75">
      <c r="A229" s="179"/>
      <c r="B229" s="181"/>
      <c r="C229" s="225" t="s">
        <v>342</v>
      </c>
      <c r="D229" s="226"/>
      <c r="E229" s="182">
        <v>10.89</v>
      </c>
      <c r="F229" s="183"/>
      <c r="G229" s="184"/>
      <c r="M229" s="180" t="s">
        <v>342</v>
      </c>
      <c r="O229" s="172"/>
    </row>
    <row r="230" spans="1:15" ht="12.75">
      <c r="A230" s="179"/>
      <c r="B230" s="181"/>
      <c r="C230" s="225" t="s">
        <v>264</v>
      </c>
      <c r="D230" s="226"/>
      <c r="E230" s="182">
        <v>0</v>
      </c>
      <c r="F230" s="183"/>
      <c r="G230" s="184"/>
      <c r="M230" s="180" t="s">
        <v>264</v>
      </c>
      <c r="O230" s="172"/>
    </row>
    <row r="231" spans="1:15" ht="12.75">
      <c r="A231" s="179"/>
      <c r="B231" s="181"/>
      <c r="C231" s="225" t="s">
        <v>343</v>
      </c>
      <c r="D231" s="226"/>
      <c r="E231" s="182">
        <v>154.8294</v>
      </c>
      <c r="F231" s="183"/>
      <c r="G231" s="184"/>
      <c r="M231" s="180" t="s">
        <v>343</v>
      </c>
      <c r="O231" s="172"/>
    </row>
    <row r="232" spans="1:15" ht="12.75">
      <c r="A232" s="179"/>
      <c r="B232" s="181"/>
      <c r="C232" s="225" t="s">
        <v>344</v>
      </c>
      <c r="D232" s="226"/>
      <c r="E232" s="182">
        <v>211.365</v>
      </c>
      <c r="F232" s="183"/>
      <c r="G232" s="184"/>
      <c r="M232" s="180" t="s">
        <v>344</v>
      </c>
      <c r="O232" s="172"/>
    </row>
    <row r="233" spans="1:15" ht="12.75">
      <c r="A233" s="179"/>
      <c r="B233" s="181"/>
      <c r="C233" s="225" t="s">
        <v>296</v>
      </c>
      <c r="D233" s="226"/>
      <c r="E233" s="182">
        <v>0</v>
      </c>
      <c r="F233" s="183"/>
      <c r="G233" s="184"/>
      <c r="M233" s="180" t="s">
        <v>296</v>
      </c>
      <c r="O233" s="172"/>
    </row>
    <row r="234" spans="1:15" ht="12.75">
      <c r="A234" s="179"/>
      <c r="B234" s="181"/>
      <c r="C234" s="225" t="s">
        <v>345</v>
      </c>
      <c r="D234" s="226"/>
      <c r="E234" s="182">
        <v>169.092</v>
      </c>
      <c r="F234" s="183"/>
      <c r="G234" s="184"/>
      <c r="M234" s="180" t="s">
        <v>345</v>
      </c>
      <c r="O234" s="172"/>
    </row>
    <row r="235" spans="1:15" ht="12.75">
      <c r="A235" s="179"/>
      <c r="B235" s="181"/>
      <c r="C235" s="225" t="s">
        <v>346</v>
      </c>
      <c r="D235" s="226"/>
      <c r="E235" s="182">
        <v>27.72</v>
      </c>
      <c r="F235" s="183"/>
      <c r="G235" s="184"/>
      <c r="M235" s="180" t="s">
        <v>346</v>
      </c>
      <c r="O235" s="172"/>
    </row>
    <row r="236" spans="1:15" ht="12.75">
      <c r="A236" s="179"/>
      <c r="B236" s="181"/>
      <c r="C236" s="225" t="s">
        <v>347</v>
      </c>
      <c r="D236" s="226"/>
      <c r="E236" s="182">
        <v>200</v>
      </c>
      <c r="F236" s="183"/>
      <c r="G236" s="184"/>
      <c r="M236" s="180" t="s">
        <v>347</v>
      </c>
      <c r="O236" s="172"/>
    </row>
    <row r="237" spans="1:57" ht="12.75">
      <c r="A237" s="185"/>
      <c r="B237" s="186" t="s">
        <v>70</v>
      </c>
      <c r="C237" s="187" t="str">
        <f>CONCATENATE(B221," ",C221)</f>
        <v>783 Nátěry</v>
      </c>
      <c r="D237" s="188"/>
      <c r="E237" s="189"/>
      <c r="F237" s="190"/>
      <c r="G237" s="191">
        <f>SUM(G221:G236)</f>
        <v>0</v>
      </c>
      <c r="O237" s="172">
        <v>4</v>
      </c>
      <c r="BA237" s="192">
        <f>SUM(BA221:BA236)</f>
        <v>0</v>
      </c>
      <c r="BB237" s="192">
        <f>SUM(BB221:BB236)</f>
        <v>0</v>
      </c>
      <c r="BC237" s="192">
        <f>SUM(BC221:BC236)</f>
        <v>0</v>
      </c>
      <c r="BD237" s="192">
        <f>SUM(BD221:BD236)</f>
        <v>0</v>
      </c>
      <c r="BE237" s="192">
        <f>SUM(BE221:BE236)</f>
        <v>0</v>
      </c>
    </row>
    <row r="238" spans="1:15" ht="12.75">
      <c r="A238" s="165" t="s">
        <v>69</v>
      </c>
      <c r="B238" s="166" t="s">
        <v>348</v>
      </c>
      <c r="C238" s="167" t="s">
        <v>349</v>
      </c>
      <c r="D238" s="168"/>
      <c r="E238" s="169"/>
      <c r="F238" s="169"/>
      <c r="G238" s="170"/>
      <c r="H238" s="171"/>
      <c r="I238" s="171"/>
      <c r="O238" s="172">
        <v>1</v>
      </c>
    </row>
    <row r="239" spans="1:104" ht="12.75">
      <c r="A239" s="173">
        <v>74</v>
      </c>
      <c r="B239" s="174" t="s">
        <v>350</v>
      </c>
      <c r="C239" s="175" t="s">
        <v>351</v>
      </c>
      <c r="D239" s="176" t="s">
        <v>81</v>
      </c>
      <c r="E239" s="177">
        <v>524.9979</v>
      </c>
      <c r="F239" s="177">
        <v>0</v>
      </c>
      <c r="G239" s="178">
        <f>E239*F239</f>
        <v>0</v>
      </c>
      <c r="O239" s="172">
        <v>2</v>
      </c>
      <c r="AA239" s="148">
        <v>1</v>
      </c>
      <c r="AB239" s="148">
        <v>7</v>
      </c>
      <c r="AC239" s="148">
        <v>7</v>
      </c>
      <c r="AZ239" s="148">
        <v>2</v>
      </c>
      <c r="BA239" s="148">
        <f>IF(AZ239=1,G239,0)</f>
        <v>0</v>
      </c>
      <c r="BB239" s="148">
        <f>IF(AZ239=2,G239,0)</f>
        <v>0</v>
      </c>
      <c r="BC239" s="148">
        <f>IF(AZ239=3,G239,0)</f>
        <v>0</v>
      </c>
      <c r="BD239" s="148">
        <f>IF(AZ239=4,G239,0)</f>
        <v>0</v>
      </c>
      <c r="BE239" s="148">
        <f>IF(AZ239=5,G239,0)</f>
        <v>0</v>
      </c>
      <c r="CA239" s="172">
        <v>1</v>
      </c>
      <c r="CB239" s="172">
        <v>7</v>
      </c>
      <c r="CZ239" s="148">
        <v>0.00021</v>
      </c>
    </row>
    <row r="240" spans="1:15" ht="12.75">
      <c r="A240" s="179"/>
      <c r="B240" s="181"/>
      <c r="C240" s="225" t="s">
        <v>352</v>
      </c>
      <c r="D240" s="226"/>
      <c r="E240" s="182">
        <v>524.9979</v>
      </c>
      <c r="F240" s="183"/>
      <c r="G240" s="184"/>
      <c r="M240" s="180" t="s">
        <v>352</v>
      </c>
      <c r="O240" s="172"/>
    </row>
    <row r="241" spans="1:57" ht="12.75">
      <c r="A241" s="185"/>
      <c r="B241" s="186" t="s">
        <v>70</v>
      </c>
      <c r="C241" s="187" t="str">
        <f>CONCATENATE(B238," ",C238)</f>
        <v>784 Malby</v>
      </c>
      <c r="D241" s="188"/>
      <c r="E241" s="189"/>
      <c r="F241" s="190"/>
      <c r="G241" s="191">
        <f>SUM(G238:G240)</f>
        <v>0</v>
      </c>
      <c r="O241" s="172">
        <v>4</v>
      </c>
      <c r="BA241" s="192">
        <f>SUM(BA238:BA240)</f>
        <v>0</v>
      </c>
      <c r="BB241" s="192">
        <f>SUM(BB238:BB240)</f>
        <v>0</v>
      </c>
      <c r="BC241" s="192">
        <f>SUM(BC238:BC240)</f>
        <v>0</v>
      </c>
      <c r="BD241" s="192">
        <f>SUM(BD238:BD240)</f>
        <v>0</v>
      </c>
      <c r="BE241" s="192">
        <f>SUM(BE238:BE240)</f>
        <v>0</v>
      </c>
    </row>
    <row r="242" spans="1:15" ht="12.75">
      <c r="A242" s="165" t="s">
        <v>69</v>
      </c>
      <c r="B242" s="166" t="s">
        <v>353</v>
      </c>
      <c r="C242" s="167" t="s">
        <v>354</v>
      </c>
      <c r="D242" s="168"/>
      <c r="E242" s="169"/>
      <c r="F242" s="169"/>
      <c r="G242" s="170"/>
      <c r="H242" s="171"/>
      <c r="I242" s="171"/>
      <c r="O242" s="172">
        <v>1</v>
      </c>
    </row>
    <row r="243" spans="1:104" ht="12.75">
      <c r="A243" s="173">
        <v>75</v>
      </c>
      <c r="B243" s="174" t="s">
        <v>355</v>
      </c>
      <c r="C243" s="175" t="s">
        <v>356</v>
      </c>
      <c r="D243" s="176" t="s">
        <v>105</v>
      </c>
      <c r="E243" s="177">
        <v>60</v>
      </c>
      <c r="F243" s="177">
        <v>0</v>
      </c>
      <c r="G243" s="178">
        <f>E243*F243</f>
        <v>0</v>
      </c>
      <c r="O243" s="172">
        <v>2</v>
      </c>
      <c r="AA243" s="148">
        <v>12</v>
      </c>
      <c r="AB243" s="148">
        <v>0</v>
      </c>
      <c r="AC243" s="148">
        <v>3</v>
      </c>
      <c r="AZ243" s="148">
        <v>4</v>
      </c>
      <c r="BA243" s="148">
        <f>IF(AZ243=1,G243,0)</f>
        <v>0</v>
      </c>
      <c r="BB243" s="148">
        <f>IF(AZ243=2,G243,0)</f>
        <v>0</v>
      </c>
      <c r="BC243" s="148">
        <f>IF(AZ243=3,G243,0)</f>
        <v>0</v>
      </c>
      <c r="BD243" s="148">
        <f>IF(AZ243=4,G243,0)</f>
        <v>0</v>
      </c>
      <c r="BE243" s="148">
        <f>IF(AZ243=5,G243,0)</f>
        <v>0</v>
      </c>
      <c r="CA243" s="172">
        <v>12</v>
      </c>
      <c r="CB243" s="172">
        <v>0</v>
      </c>
      <c r="CZ243" s="148">
        <v>0</v>
      </c>
    </row>
    <row r="244" spans="1:104" ht="12.75">
      <c r="A244" s="173">
        <v>76</v>
      </c>
      <c r="B244" s="174" t="s">
        <v>355</v>
      </c>
      <c r="C244" s="175" t="s">
        <v>357</v>
      </c>
      <c r="D244" s="176" t="s">
        <v>358</v>
      </c>
      <c r="E244" s="177">
        <v>8</v>
      </c>
      <c r="F244" s="177">
        <v>0</v>
      </c>
      <c r="G244" s="178">
        <f>E244*F244</f>
        <v>0</v>
      </c>
      <c r="O244" s="172">
        <v>2</v>
      </c>
      <c r="AA244" s="148">
        <v>12</v>
      </c>
      <c r="AB244" s="148">
        <v>0</v>
      </c>
      <c r="AC244" s="148">
        <v>4</v>
      </c>
      <c r="AZ244" s="148">
        <v>4</v>
      </c>
      <c r="BA244" s="148">
        <f>IF(AZ244=1,G244,0)</f>
        <v>0</v>
      </c>
      <c r="BB244" s="148">
        <f>IF(AZ244=2,G244,0)</f>
        <v>0</v>
      </c>
      <c r="BC244" s="148">
        <f>IF(AZ244=3,G244,0)</f>
        <v>0</v>
      </c>
      <c r="BD244" s="148">
        <f>IF(AZ244=4,G244,0)</f>
        <v>0</v>
      </c>
      <c r="BE244" s="148">
        <f>IF(AZ244=5,G244,0)</f>
        <v>0</v>
      </c>
      <c r="CA244" s="172">
        <v>12</v>
      </c>
      <c r="CB244" s="172">
        <v>0</v>
      </c>
      <c r="CZ244" s="148">
        <v>0</v>
      </c>
    </row>
    <row r="245" spans="1:57" ht="12.75">
      <c r="A245" s="185"/>
      <c r="B245" s="186" t="s">
        <v>70</v>
      </c>
      <c r="C245" s="187" t="str">
        <f>CONCATENATE(B242," ",C242)</f>
        <v>M21 Elektromontáže</v>
      </c>
      <c r="D245" s="188"/>
      <c r="E245" s="189"/>
      <c r="F245" s="190"/>
      <c r="G245" s="191">
        <f>SUM(G242:G244)</f>
        <v>0</v>
      </c>
      <c r="O245" s="172">
        <v>4</v>
      </c>
      <c r="BA245" s="192">
        <f>SUM(BA242:BA244)</f>
        <v>0</v>
      </c>
      <c r="BB245" s="192">
        <f>SUM(BB242:BB244)</f>
        <v>0</v>
      </c>
      <c r="BC245" s="192">
        <f>SUM(BC242:BC244)</f>
        <v>0</v>
      </c>
      <c r="BD245" s="192">
        <f>SUM(BD242:BD244)</f>
        <v>0</v>
      </c>
      <c r="BE245" s="192">
        <f>SUM(BE242:BE244)</f>
        <v>0</v>
      </c>
    </row>
    <row r="246" ht="12.75">
      <c r="E246" s="148"/>
    </row>
    <row r="247" ht="12.75">
      <c r="E247" s="148"/>
    </row>
    <row r="248" ht="12.75">
      <c r="E248" s="148"/>
    </row>
    <row r="249" ht="12.75">
      <c r="E249" s="148"/>
    </row>
    <row r="250" ht="12.75">
      <c r="E250" s="148"/>
    </row>
    <row r="251" ht="12.75">
      <c r="E251" s="148"/>
    </row>
    <row r="252" ht="12.75">
      <c r="E252" s="148"/>
    </row>
    <row r="253" ht="12.75">
      <c r="E253" s="148"/>
    </row>
    <row r="254" ht="12.75">
      <c r="E254" s="148"/>
    </row>
    <row r="255" ht="12.75">
      <c r="E255" s="148"/>
    </row>
    <row r="256" ht="12.75">
      <c r="E256" s="148"/>
    </row>
    <row r="257" ht="12.75">
      <c r="E257" s="148"/>
    </row>
    <row r="258" ht="12.75">
      <c r="E258" s="148"/>
    </row>
    <row r="259" ht="12.75">
      <c r="E259" s="148"/>
    </row>
    <row r="260" ht="12.75">
      <c r="E260" s="148"/>
    </row>
    <row r="261" ht="12.75">
      <c r="E261" s="148"/>
    </row>
    <row r="262" ht="12.75">
      <c r="E262" s="148"/>
    </row>
    <row r="263" ht="12.75">
      <c r="E263" s="148"/>
    </row>
    <row r="264" ht="12.75">
      <c r="E264" s="148"/>
    </row>
    <row r="265" ht="12.75">
      <c r="E265" s="148"/>
    </row>
    <row r="266" ht="12.75">
      <c r="E266" s="148"/>
    </row>
    <row r="267" ht="12.75">
      <c r="E267" s="148"/>
    </row>
    <row r="268" ht="12.75">
      <c r="E268" s="148"/>
    </row>
    <row r="269" spans="1:7" ht="12.75">
      <c r="A269" s="193"/>
      <c r="B269" s="193"/>
      <c r="C269" s="193"/>
      <c r="D269" s="193"/>
      <c r="E269" s="193"/>
      <c r="F269" s="193"/>
      <c r="G269" s="193"/>
    </row>
    <row r="270" spans="1:7" ht="12.75">
      <c r="A270" s="193"/>
      <c r="B270" s="193"/>
      <c r="C270" s="193"/>
      <c r="D270" s="193"/>
      <c r="E270" s="193"/>
      <c r="F270" s="193"/>
      <c r="G270" s="193"/>
    </row>
    <row r="271" spans="1:7" ht="12.75">
      <c r="A271" s="193"/>
      <c r="B271" s="193"/>
      <c r="C271" s="193"/>
      <c r="D271" s="193"/>
      <c r="E271" s="193"/>
      <c r="F271" s="193"/>
      <c r="G271" s="193"/>
    </row>
    <row r="272" spans="1:7" ht="12.75">
      <c r="A272" s="193"/>
      <c r="B272" s="193"/>
      <c r="C272" s="193"/>
      <c r="D272" s="193"/>
      <c r="E272" s="193"/>
      <c r="F272" s="193"/>
      <c r="G272" s="193"/>
    </row>
    <row r="273" ht="12.75">
      <c r="E273" s="148"/>
    </row>
    <row r="274" ht="12.75">
      <c r="E274" s="148"/>
    </row>
    <row r="275" ht="12.75">
      <c r="E275" s="148"/>
    </row>
    <row r="276" ht="12.75">
      <c r="E276" s="148"/>
    </row>
    <row r="277" ht="12.75">
      <c r="E277" s="148"/>
    </row>
    <row r="278" ht="12.75">
      <c r="E278" s="148"/>
    </row>
    <row r="279" ht="12.75">
      <c r="E279" s="148"/>
    </row>
    <row r="280" ht="12.75">
      <c r="E280" s="148"/>
    </row>
    <row r="281" ht="12.75">
      <c r="E281" s="148"/>
    </row>
    <row r="282" ht="12.75">
      <c r="E282" s="148"/>
    </row>
    <row r="283" ht="12.75">
      <c r="E283" s="148"/>
    </row>
    <row r="284" ht="12.75">
      <c r="E284" s="148"/>
    </row>
    <row r="285" ht="12.75">
      <c r="E285" s="148"/>
    </row>
    <row r="286" ht="12.75">
      <c r="E286" s="148"/>
    </row>
    <row r="287" ht="12.75">
      <c r="E287" s="148"/>
    </row>
    <row r="288" ht="12.75">
      <c r="E288" s="148"/>
    </row>
    <row r="289" ht="12.75">
      <c r="E289" s="148"/>
    </row>
    <row r="290" ht="12.75">
      <c r="E290" s="148"/>
    </row>
    <row r="291" ht="12.75">
      <c r="E291" s="148"/>
    </row>
    <row r="292" ht="12.75">
      <c r="E292" s="148"/>
    </row>
    <row r="293" ht="12.75">
      <c r="E293" s="148"/>
    </row>
    <row r="294" ht="12.75">
      <c r="E294" s="148"/>
    </row>
    <row r="295" ht="12.75">
      <c r="E295" s="148"/>
    </row>
    <row r="296" ht="12.75">
      <c r="E296" s="148"/>
    </row>
    <row r="297" ht="12.75">
      <c r="E297" s="148"/>
    </row>
    <row r="298" ht="12.75">
      <c r="E298" s="148"/>
    </row>
    <row r="299" ht="12.75">
      <c r="E299" s="148"/>
    </row>
    <row r="300" ht="12.75">
      <c r="E300" s="148"/>
    </row>
    <row r="301" ht="12.75">
      <c r="E301" s="148"/>
    </row>
    <row r="302" ht="12.75">
      <c r="E302" s="148"/>
    </row>
    <row r="303" ht="12.75">
      <c r="E303" s="148"/>
    </row>
    <row r="304" spans="1:2" ht="12.75">
      <c r="A304" s="194"/>
      <c r="B304" s="194"/>
    </row>
    <row r="305" spans="1:7" ht="12.75">
      <c r="A305" s="193"/>
      <c r="B305" s="193"/>
      <c r="C305" s="196"/>
      <c r="D305" s="196"/>
      <c r="E305" s="197"/>
      <c r="F305" s="196"/>
      <c r="G305" s="198"/>
    </row>
    <row r="306" spans="1:7" ht="12.75">
      <c r="A306" s="199"/>
      <c r="B306" s="199"/>
      <c r="C306" s="193"/>
      <c r="D306" s="193"/>
      <c r="E306" s="200"/>
      <c r="F306" s="193"/>
      <c r="G306" s="193"/>
    </row>
    <row r="307" spans="1:7" ht="12.75">
      <c r="A307" s="193"/>
      <c r="B307" s="193"/>
      <c r="C307" s="193"/>
      <c r="D307" s="193"/>
      <c r="E307" s="200"/>
      <c r="F307" s="193"/>
      <c r="G307" s="193"/>
    </row>
    <row r="308" spans="1:7" ht="12.75">
      <c r="A308" s="193"/>
      <c r="B308" s="193"/>
      <c r="C308" s="193"/>
      <c r="D308" s="193"/>
      <c r="E308" s="200"/>
      <c r="F308" s="193"/>
      <c r="G308" s="193"/>
    </row>
    <row r="309" spans="1:7" ht="12.75">
      <c r="A309" s="193"/>
      <c r="B309" s="193"/>
      <c r="C309" s="193"/>
      <c r="D309" s="193"/>
      <c r="E309" s="200"/>
      <c r="F309" s="193"/>
      <c r="G309" s="193"/>
    </row>
    <row r="310" spans="1:7" ht="12.75">
      <c r="A310" s="193"/>
      <c r="B310" s="193"/>
      <c r="C310" s="193"/>
      <c r="D310" s="193"/>
      <c r="E310" s="200"/>
      <c r="F310" s="193"/>
      <c r="G310" s="193"/>
    </row>
    <row r="311" spans="1:7" ht="12.75">
      <c r="A311" s="193"/>
      <c r="B311" s="193"/>
      <c r="C311" s="193"/>
      <c r="D311" s="193"/>
      <c r="E311" s="200"/>
      <c r="F311" s="193"/>
      <c r="G311" s="193"/>
    </row>
    <row r="312" spans="1:7" ht="12.75">
      <c r="A312" s="193"/>
      <c r="B312" s="193"/>
      <c r="C312" s="193"/>
      <c r="D312" s="193"/>
      <c r="E312" s="200"/>
      <c r="F312" s="193"/>
      <c r="G312" s="193"/>
    </row>
    <row r="313" spans="1:7" ht="12.75">
      <c r="A313" s="193"/>
      <c r="B313" s="193"/>
      <c r="C313" s="193"/>
      <c r="D313" s="193"/>
      <c r="E313" s="200"/>
      <c r="F313" s="193"/>
      <c r="G313" s="193"/>
    </row>
    <row r="314" spans="1:7" ht="12.75">
      <c r="A314" s="193"/>
      <c r="B314" s="193"/>
      <c r="C314" s="193"/>
      <c r="D314" s="193"/>
      <c r="E314" s="200"/>
      <c r="F314" s="193"/>
      <c r="G314" s="193"/>
    </row>
    <row r="315" spans="1:7" ht="12.75">
      <c r="A315" s="193"/>
      <c r="B315" s="193"/>
      <c r="C315" s="193"/>
      <c r="D315" s="193"/>
      <c r="E315" s="200"/>
      <c r="F315" s="193"/>
      <c r="G315" s="193"/>
    </row>
    <row r="316" spans="1:7" ht="12.75">
      <c r="A316" s="193"/>
      <c r="B316" s="193"/>
      <c r="C316" s="193"/>
      <c r="D316" s="193"/>
      <c r="E316" s="200"/>
      <c r="F316" s="193"/>
      <c r="G316" s="193"/>
    </row>
    <row r="317" spans="1:7" ht="12.75">
      <c r="A317" s="193"/>
      <c r="B317" s="193"/>
      <c r="C317" s="193"/>
      <c r="D317" s="193"/>
      <c r="E317" s="200"/>
      <c r="F317" s="193"/>
      <c r="G317" s="193"/>
    </row>
    <row r="318" spans="1:7" ht="12.75">
      <c r="A318" s="193"/>
      <c r="B318" s="193"/>
      <c r="C318" s="193"/>
      <c r="D318" s="193"/>
      <c r="E318" s="200"/>
      <c r="F318" s="193"/>
      <c r="G318" s="193"/>
    </row>
  </sheetData>
  <sheetProtection/>
  <mergeCells count="139">
    <mergeCell ref="C240:D240"/>
    <mergeCell ref="C231:D231"/>
    <mergeCell ref="C232:D232"/>
    <mergeCell ref="C233:D233"/>
    <mergeCell ref="C234:D234"/>
    <mergeCell ref="C235:D235"/>
    <mergeCell ref="C236:D236"/>
    <mergeCell ref="C230:D230"/>
    <mergeCell ref="C212:D212"/>
    <mergeCell ref="C213:D213"/>
    <mergeCell ref="C216:D216"/>
    <mergeCell ref="C218:D218"/>
    <mergeCell ref="C223:D223"/>
    <mergeCell ref="C224:D224"/>
    <mergeCell ref="C225:D225"/>
    <mergeCell ref="C226:D226"/>
    <mergeCell ref="C227:D227"/>
    <mergeCell ref="C192:D192"/>
    <mergeCell ref="C194:D194"/>
    <mergeCell ref="C196:D196"/>
    <mergeCell ref="C198:D198"/>
    <mergeCell ref="C200:D200"/>
    <mergeCell ref="C229:D229"/>
    <mergeCell ref="C228:D228"/>
    <mergeCell ref="C182:D182"/>
    <mergeCell ref="C183:D183"/>
    <mergeCell ref="C184:D184"/>
    <mergeCell ref="C185:D185"/>
    <mergeCell ref="C186:D186"/>
    <mergeCell ref="C191:D191"/>
    <mergeCell ref="C207:D207"/>
    <mergeCell ref="C174:D174"/>
    <mergeCell ref="C176:D176"/>
    <mergeCell ref="C177:D177"/>
    <mergeCell ref="C179:D179"/>
    <mergeCell ref="C180:D180"/>
    <mergeCell ref="C181:D181"/>
    <mergeCell ref="C202:D202"/>
    <mergeCell ref="C204:D204"/>
    <mergeCell ref="C206:D206"/>
    <mergeCell ref="C165:D165"/>
    <mergeCell ref="C167:D167"/>
    <mergeCell ref="C169:D169"/>
    <mergeCell ref="C170:D170"/>
    <mergeCell ref="C171:D171"/>
    <mergeCell ref="C173:D173"/>
    <mergeCell ref="C155:D155"/>
    <mergeCell ref="C156:D156"/>
    <mergeCell ref="C157:D157"/>
    <mergeCell ref="C158:D158"/>
    <mergeCell ref="C160:D160"/>
    <mergeCell ref="C161:D161"/>
    <mergeCell ref="C135:D135"/>
    <mergeCell ref="C136:D136"/>
    <mergeCell ref="C162:D162"/>
    <mergeCell ref="C163:D163"/>
    <mergeCell ref="C141:D141"/>
    <mergeCell ref="C143:D143"/>
    <mergeCell ref="C144:D144"/>
    <mergeCell ref="C146:D146"/>
    <mergeCell ref="C148:D148"/>
    <mergeCell ref="C149:D149"/>
    <mergeCell ref="C127:D127"/>
    <mergeCell ref="C128:D128"/>
    <mergeCell ref="C130:D130"/>
    <mergeCell ref="C131:D131"/>
    <mergeCell ref="C132:D132"/>
    <mergeCell ref="C133:D133"/>
    <mergeCell ref="C117:D117"/>
    <mergeCell ref="C119:D119"/>
    <mergeCell ref="C121:D121"/>
    <mergeCell ref="C123:D123"/>
    <mergeCell ref="C125:D125"/>
    <mergeCell ref="C126:D126"/>
    <mergeCell ref="C120:D120"/>
    <mergeCell ref="C89:D89"/>
    <mergeCell ref="C90:D90"/>
    <mergeCell ref="C92:D92"/>
    <mergeCell ref="C93:D93"/>
    <mergeCell ref="C94:D94"/>
    <mergeCell ref="C112:D112"/>
    <mergeCell ref="C113:D113"/>
    <mergeCell ref="C115:D115"/>
    <mergeCell ref="C116:D116"/>
    <mergeCell ref="C81:D81"/>
    <mergeCell ref="C82:D82"/>
    <mergeCell ref="C84:D84"/>
    <mergeCell ref="C85:D85"/>
    <mergeCell ref="C86:D86"/>
    <mergeCell ref="C88:D88"/>
    <mergeCell ref="C72:D72"/>
    <mergeCell ref="C73:D73"/>
    <mergeCell ref="C75:D75"/>
    <mergeCell ref="C76:D76"/>
    <mergeCell ref="C78:D78"/>
    <mergeCell ref="C79:D79"/>
    <mergeCell ref="C62:D62"/>
    <mergeCell ref="C64:D64"/>
    <mergeCell ref="C65:D65"/>
    <mergeCell ref="C67:D67"/>
    <mergeCell ref="C68:D68"/>
    <mergeCell ref="C70:D70"/>
    <mergeCell ref="C54:D54"/>
    <mergeCell ref="C55:D55"/>
    <mergeCell ref="C57:D57"/>
    <mergeCell ref="C58:D58"/>
    <mergeCell ref="C60:D60"/>
    <mergeCell ref="C61:D61"/>
    <mergeCell ref="C46:D46"/>
    <mergeCell ref="C47:D47"/>
    <mergeCell ref="C48:D48"/>
    <mergeCell ref="C50:D50"/>
    <mergeCell ref="C52:D52"/>
    <mergeCell ref="C53:D53"/>
    <mergeCell ref="C37:D37"/>
    <mergeCell ref="C38:D38"/>
    <mergeCell ref="C39:D39"/>
    <mergeCell ref="C40:D40"/>
    <mergeCell ref="C41:D41"/>
    <mergeCell ref="C42:D42"/>
    <mergeCell ref="C43:D43"/>
    <mergeCell ref="C44:D44"/>
    <mergeCell ref="C29:D29"/>
    <mergeCell ref="C33:D33"/>
    <mergeCell ref="C14:D14"/>
    <mergeCell ref="C15:D15"/>
    <mergeCell ref="C16:D16"/>
    <mergeCell ref="C20:D20"/>
    <mergeCell ref="C21:D21"/>
    <mergeCell ref="C23:D23"/>
    <mergeCell ref="C24:D24"/>
    <mergeCell ref="A1:G1"/>
    <mergeCell ref="A3:B3"/>
    <mergeCell ref="A4:B4"/>
    <mergeCell ref="E4:G4"/>
    <mergeCell ref="C9:D9"/>
    <mergeCell ref="C10:D10"/>
    <mergeCell ref="C11:D11"/>
    <mergeCell ref="C12:D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 </cp:lastModifiedBy>
  <dcterms:created xsi:type="dcterms:W3CDTF">2013-04-24T07:49:40Z</dcterms:created>
  <dcterms:modified xsi:type="dcterms:W3CDTF">2013-07-22T12:34:31Z</dcterms:modified>
  <cp:category/>
  <cp:version/>
  <cp:contentType/>
  <cp:contentStatus/>
</cp:coreProperties>
</file>